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F45" i="27" l="1"/>
  <c r="F52" i="27" l="1"/>
  <c r="F53" i="27" s="1"/>
  <c r="F25" i="27" l="1"/>
  <c r="F37" i="27"/>
  <c r="F39" i="27" s="1"/>
  <c r="E52" i="27" l="1"/>
  <c r="E30" i="27" l="1"/>
  <c r="E37" i="27" l="1"/>
  <c r="E39" i="27" s="1"/>
  <c r="E53" i="27"/>
  <c r="E31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<sst xmlns="http://schemas.openxmlformats.org/spreadsheetml/2006/main" count="1388" uniqueCount="597">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</sst>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0" fontId="11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2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5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6" fontId="3" fillId="0" borderId="0" applyFill="0" applyBorder="0" applyAlignment="0"/>
    <xf numFmtId="0" fontId="119" fillId="0" borderId="0"/>
    <xf numFmtId="1" fontId="120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0" fontId="124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5" fillId="0" borderId="0" applyNumberFormat="0" applyAlignment="0">
      <alignment horizontal="left"/>
    </xf>
    <xf numFmtId="197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199" fontId="129" fillId="0" borderId="0">
      <protection locked="0"/>
    </xf>
    <xf numFmtId="199" fontId="129" fillId="0" borderId="0">
      <protection locked="0"/>
    </xf>
    <xf numFmtId="10" fontId="126" fillId="23" borderId="19" applyNumberFormat="0" applyBorder="0" applyAlignment="0" applyProtection="0"/>
    <xf numFmtId="186" fontId="130" fillId="70" borderId="0"/>
    <xf numFmtId="186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0" fontId="132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5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0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1" fontId="124" fillId="0" borderId="32">
      <alignment horizontal="right" vertical="center"/>
    </xf>
    <xf numFmtId="212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3" fontId="124" fillId="0" borderId="0"/>
    <xf numFmtId="213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7">
      <alignment horizontal="left" vertical="top"/>
    </xf>
    <xf numFmtId="0" fontId="145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4" fillId="0" borderId="0"/>
    <xf numFmtId="201" fontId="111" fillId="0" borderId="0" applyFont="0" applyFill="0" applyBorder="0" applyAlignment="0" applyProtection="0"/>
    <xf numFmtId="218" fontId="113" fillId="0" borderId="0" applyFont="0" applyFill="0" applyBorder="0" applyAlignment="0" applyProtection="0"/>
    <xf numFmtId="202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89" fillId="0" borderId="37" xfId="65" applyNumberFormat="1" applyFont="1" applyFill="1" applyBorder="1" applyAlignment="1"/>
    <xf numFmtId="165" fontId="48" fillId="0" borderId="0" xfId="64" applyFont="1" applyFill="1"/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6" fontId="11" fillId="0" borderId="70" xfId="0" applyNumberFormat="1" applyFont="1" applyBorder="1" applyAlignment="1">
      <alignment horizontal="right"/>
    </xf>
    <xf numFmtId="166" fontId="11" fillId="0" borderId="70" xfId="499" applyFont="1" applyBorder="1" applyAlignment="1">
      <alignment horizontal="right"/>
    </xf>
    <xf numFmtId="10" fontId="48" fillId="0" borderId="0" xfId="311" applyNumberFormat="1" applyFont="1"/>
    <xf numFmtId="174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66" fontId="172" fillId="0" borderId="70" xfId="499" applyFont="1" applyBorder="1" applyAlignment="1">
      <alignment horizontal="right"/>
    </xf>
    <xf numFmtId="167" fontId="11" fillId="0" borderId="60" xfId="65" applyNumberFormat="1" applyFont="1" applyFill="1" applyBorder="1" applyAlignment="1">
      <alignment horizontal="right"/>
    </xf>
    <xf numFmtId="175" fontId="11" fillId="0" borderId="19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9" zoomScaleNormal="100" workbookViewId="0">
      <selection activeCell="F41" sqref="F41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8" t="s">
        <v>572</v>
      </c>
      <c r="B18" s="358"/>
      <c r="C18" s="358"/>
      <c r="D18" s="161" t="str">
        <f>"Từ ngày "&amp;TEXT(G18,"dd/mm/yyyy")&amp;" đến "&amp;TEXT(G19,"dd/mm/yyyy")</f>
        <v>Từ ngày 20/11/2023 đến 26/11/2023</v>
      </c>
      <c r="G18" s="175">
        <v>45250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20/11/2023 to 26/11/2023</v>
      </c>
      <c r="G19" s="175">
        <f>G18+6</f>
        <v>45256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45257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6">
        <f>D20</f>
        <v>45257</v>
      </c>
      <c r="E21" s="366"/>
      <c r="F21" s="366"/>
      <c r="G21" s="366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0" t="s">
        <v>531</v>
      </c>
      <c r="B23" s="371"/>
      <c r="C23" s="372" t="s">
        <v>541</v>
      </c>
      <c r="D23" s="371"/>
      <c r="E23" s="182" t="s">
        <v>542</v>
      </c>
      <c r="F23" s="261" t="s">
        <v>560</v>
      </c>
    </row>
    <row r="24" spans="1:11" ht="15.75" customHeight="1">
      <c r="A24" s="373" t="s">
        <v>27</v>
      </c>
      <c r="B24" s="374"/>
      <c r="C24" s="375" t="s">
        <v>330</v>
      </c>
      <c r="D24" s="37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45256</v>
      </c>
      <c r="F25" s="289">
        <f>G18-1</f>
        <v>45249</v>
      </c>
      <c r="G25" s="188"/>
    </row>
    <row r="26" spans="1:11" ht="15.75" customHeight="1">
      <c r="A26" s="361" t="s">
        <v>574</v>
      </c>
      <c r="B26" s="362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4">
        <v>1</v>
      </c>
      <c r="B28" s="355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61454281055</v>
      </c>
      <c r="F30" s="269">
        <v>61929921578</v>
      </c>
      <c r="G30" s="202"/>
      <c r="I30" s="202"/>
      <c r="J30" s="202"/>
      <c r="K30" s="202"/>
    </row>
    <row r="31" spans="1:11" ht="15.75" customHeight="1">
      <c r="A31" s="359">
        <v>1.2</v>
      </c>
      <c r="B31" s="360"/>
      <c r="C31" s="203" t="s">
        <v>587</v>
      </c>
      <c r="D31" s="204"/>
      <c r="E31" s="297">
        <f>F35</f>
        <v>10159.49</v>
      </c>
      <c r="F31" s="298">
        <v>10233.81</v>
      </c>
      <c r="G31" s="202"/>
      <c r="I31" s="202"/>
      <c r="J31" s="202"/>
      <c r="K31" s="202"/>
    </row>
    <row r="32" spans="1:11" ht="15.75" customHeight="1">
      <c r="A32" s="354">
        <v>2</v>
      </c>
      <c r="B32" s="355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61611655115</v>
      </c>
      <c r="F34" s="269">
        <v>61454281055</v>
      </c>
      <c r="G34" s="202"/>
      <c r="I34" s="202"/>
      <c r="J34" s="202"/>
      <c r="K34" s="202"/>
    </row>
    <row r="35" spans="1:11" ht="15.75" customHeight="1">
      <c r="A35" s="359">
        <v>2.2000000000000002</v>
      </c>
      <c r="B35" s="360"/>
      <c r="C35" s="207" t="s">
        <v>589</v>
      </c>
      <c r="D35" s="199"/>
      <c r="E35" s="301">
        <v>10124.6</v>
      </c>
      <c r="F35" s="270">
        <v>10159.49</v>
      </c>
      <c r="G35" s="202"/>
      <c r="I35" s="202"/>
      <c r="J35" s="202"/>
      <c r="K35" s="202"/>
    </row>
    <row r="36" spans="1:11" ht="15.75" customHeight="1">
      <c r="A36" s="342">
        <v>3</v>
      </c>
      <c r="B36" s="34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157374060</v>
      </c>
      <c r="F37" s="303">
        <f>F34-F30</f>
        <v>-475640523</v>
      </c>
      <c r="G37" s="202"/>
      <c r="I37" s="202"/>
      <c r="J37" s="202"/>
      <c r="K37" s="202"/>
    </row>
    <row r="38" spans="1:11" ht="15.75" customHeight="1">
      <c r="A38" s="344">
        <v>3.1</v>
      </c>
      <c r="B38" s="34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-212978611</v>
      </c>
      <c r="F39" s="303">
        <f>F37-F41</f>
        <v>-449491835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370352671</v>
      </c>
      <c r="F41" s="303">
        <v>-26148688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-3.4342275055144755E-3</v>
      </c>
      <c r="F45" s="258">
        <f>F35/F31-1</f>
        <v>-7.2622024446418187E-3</v>
      </c>
      <c r="G45" s="299"/>
      <c r="I45" s="202"/>
      <c r="J45" s="202"/>
      <c r="K45" s="202"/>
    </row>
    <row r="46" spans="1:11" ht="15.75" customHeight="1">
      <c r="A46" s="348">
        <v>5</v>
      </c>
      <c r="B46" s="349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2">
        <v>5.0999999999999996</v>
      </c>
      <c r="B48" s="353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2">
        <v>5.2</v>
      </c>
      <c r="B49" s="353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0">
        <v>6</v>
      </c>
      <c r="B50" s="351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2">
        <v>6.2</v>
      </c>
      <c r="B52" s="353"/>
      <c r="C52" s="200" t="s">
        <v>593</v>
      </c>
      <c r="D52" s="231"/>
      <c r="E52" s="284">
        <f>E51*E35</f>
        <v>18694466.424000002</v>
      </c>
      <c r="F52" s="284">
        <f>F51*F35</f>
        <v>18758888.715599999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3.0342418799018174E-4</v>
      </c>
      <c r="F53" s="268">
        <f>F52/F34</f>
        <v>3.0524950245225841E-4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1" t="s">
        <v>557</v>
      </c>
      <c r="F55" s="341"/>
      <c r="I55" s="202"/>
    </row>
    <row r="56" spans="1:11">
      <c r="B56" s="241"/>
      <c r="C56" s="243" t="s">
        <v>594</v>
      </c>
      <c r="D56" s="242"/>
      <c r="E56" s="367" t="s">
        <v>558</v>
      </c>
      <c r="F56" s="341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8"/>
      <c r="F63" s="368"/>
    </row>
    <row r="64" spans="1:11" ht="14.25" customHeight="1">
      <c r="A64" s="246"/>
      <c r="B64" s="246"/>
      <c r="C64" s="247"/>
      <c r="D64" s="172"/>
      <c r="E64" s="369"/>
      <c r="F64" s="36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pmFWbKWGTYTE2o5SVJ6CY0jxC04=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NrFfIfOTBZlsoTf/F72sM4Bm9lM=</DigestValue>
    </Reference>
  </SignedInfo>
  <SignatureValue>FLlQmfdRINlGAPeoiPuUZ7pR0+k+LEx7v8G6RhLx/ozOHKMBlXfThckBWPdBEhJmFzEOvzjlwesu
tCVIc3Vyb2RDIVo5M6HiEkGlVZq3pAiPoptJypqF8RlQIDKkpuuoyiS0yOKSUIxLUHhWpPQ4VkeA
WyUygRKjl71NRz+bfHo=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+o1+yjvuVrcdqClZ7kY21m1+gxM=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6164MC3g77AQRvCKCZPTb0arf0o=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sU+8vuYbIlHBXNuj8PF/9hGytEA=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nyvhmbR7DDXgbcsKvoRi5DnMIeE=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2023-11-27T07:58:28Z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2023-11-27T07:58:28Z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MJLGV1INhToS30mURz+j8ZDdNzI=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2Y9wpTk49W3vbKyTUqHEQakTwIU=</DigestValue>
    </Reference>
  </SignedInfo>
  <SignatureValue>qJ4rdyJ0laV6A8c1QI/LTJEh7sISqor0FVwD4/TB0+f0SkDlJKwwErGp/6+IJYpCkU7aZbzTmQzk
+GzALcGCKRETY5RiY+6sVP/xP42+BlVuZ+HxgWXHnWY7XTyEBi92/8BCV77+3P6hv283KOOo/Yu6
X/G8m54G5fGku2qCc/k=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+o1+yjvuVrcdqClZ7kY21m1+gxM=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6164MC3g77AQRvCKCZPTb0arf0o=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sU+8vuYbIlHBXNuj8PF/9hGytEA=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nyvhmbR7DDXgbcsKvoRi5DnMIeE=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2023-11-27T10:33:08Z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2023-11-27T10:33:08Z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2023-03-22T02:50:55Z</cp:lastPrinted>
  <dcterms:created xsi:type="dcterms:W3CDTF">2014-09-25T08:23:57Z</dcterms:created>
  <dcterms:modified xsi:type="dcterms:W3CDTF">2023-11-27T07:38:06Z</dcterms:modified>
</cp:coreProperties>
</file>