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99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45" i="27" l="1"/>
  <c r="F52" i="27" l="1"/>
  <c r="F53" i="27" s="1"/>
  <c r="F25" i="27" l="1"/>
  <c r="F37" i="27"/>
  <c r="F39" i="27"/>
  <c r="E52" i="27" l="1"/>
  <c r="E30" i="27" l="1"/>
  <c r="E37" i="27" l="1"/>
  <c r="E39" i="27" s="1"/>
  <c r="E53" i="27"/>
  <c r="E31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<sst xmlns="http://schemas.openxmlformats.org/spreadsheetml/2006/main" count="1388" uniqueCount="597">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</sst>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24" fontId="172" fillId="0" borderId="71" xfId="499" applyNumberFormat="1" applyFont="1" applyBorder="1" applyAlignment="1">
      <alignment horizontal="right"/>
    </xf>
    <xf numFmtId="37" fontId="172" fillId="0" borderId="19" xfId="64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Normal="100" workbookViewId="0">
      <selection activeCell="G38" sqref="G38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584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60" t="s">
        <v>572</v>
      </c>
      <c r="B18" s="360"/>
      <c r="C18" s="360"/>
      <c r="D18" s="161" t="str">
        <f>"Từ ngày "&amp;TEXT(G18,"dd/mm/yyyy")&amp;" đến "&amp;TEXT(G19,"dd/mm/yyyy")</f>
        <v>Từ ngày 06/11/2023 đến 12/11/2023</v>
      </c>
      <c r="G18" s="175">
        <v>45236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06/11/2023 to 12/11/2023</v>
      </c>
      <c r="G19" s="175">
        <v>45242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45243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8">
        <f>D20</f>
        <v>45243</v>
      </c>
      <c r="E21" s="368"/>
      <c r="F21" s="368"/>
      <c r="G21" s="368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2" t="s">
        <v>531</v>
      </c>
      <c r="B23" s="373"/>
      <c r="C23" s="374" t="s">
        <v>541</v>
      </c>
      <c r="D23" s="373"/>
      <c r="E23" s="182" t="s">
        <v>542</v>
      </c>
      <c r="F23" s="261" t="s">
        <v>560</v>
      </c>
    </row>
    <row r="24" spans="1:11" ht="15.75" customHeight="1">
      <c r="A24" s="375" t="s">
        <v>27</v>
      </c>
      <c r="B24" s="376"/>
      <c r="C24" s="377" t="s">
        <v>330</v>
      </c>
      <c r="D24" s="378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45242</v>
      </c>
      <c r="F25" s="289">
        <f>G18-1</f>
        <v>45235</v>
      </c>
      <c r="G25" s="188"/>
    </row>
    <row r="26" spans="1:11" ht="15.75" customHeight="1">
      <c r="A26" s="363" t="s">
        <v>574</v>
      </c>
      <c r="B26" s="364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6">
        <v>1</v>
      </c>
      <c r="B28" s="357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8">
        <v>1.1000000000000001</v>
      </c>
      <c r="B30" s="359"/>
      <c r="C30" s="200" t="s">
        <v>586</v>
      </c>
      <c r="D30" s="201"/>
      <c r="E30" s="269">
        <f>F34</f>
        <v>59751591072</v>
      </c>
      <c r="F30" s="269">
        <v>60037784387</v>
      </c>
      <c r="G30" s="202"/>
      <c r="I30" s="202"/>
      <c r="J30" s="202"/>
      <c r="K30" s="202"/>
    </row>
    <row r="31" spans="1:11" ht="15.75" customHeight="1">
      <c r="A31" s="361">
        <v>1.2</v>
      </c>
      <c r="B31" s="362"/>
      <c r="C31" s="203" t="s">
        <v>587</v>
      </c>
      <c r="D31" s="204"/>
      <c r="E31" s="297">
        <f>F35</f>
        <v>9881.75</v>
      </c>
      <c r="F31" s="298">
        <v>9967.31</v>
      </c>
      <c r="G31" s="202"/>
      <c r="I31" s="202"/>
      <c r="J31" s="202"/>
      <c r="K31" s="202"/>
    </row>
    <row r="32" spans="1:11" ht="15.75" customHeight="1">
      <c r="A32" s="356">
        <v>2</v>
      </c>
      <c r="B32" s="357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8">
        <v>2.1</v>
      </c>
      <c r="B34" s="359"/>
      <c r="C34" s="200" t="s">
        <v>588</v>
      </c>
      <c r="D34" s="201"/>
      <c r="E34" s="300">
        <v>61929921578</v>
      </c>
      <c r="F34" s="269">
        <v>59751591072</v>
      </c>
      <c r="G34" s="202"/>
      <c r="I34" s="202"/>
      <c r="J34" s="202"/>
      <c r="K34" s="202"/>
    </row>
    <row r="35" spans="1:11" ht="15.75" customHeight="1">
      <c r="A35" s="361">
        <v>2.2000000000000002</v>
      </c>
      <c r="B35" s="362"/>
      <c r="C35" s="207" t="s">
        <v>589</v>
      </c>
      <c r="D35" s="199"/>
      <c r="E35" s="301">
        <v>10233.81</v>
      </c>
      <c r="F35" s="270">
        <v>9881.75</v>
      </c>
      <c r="G35" s="202"/>
      <c r="I35" s="202"/>
      <c r="J35" s="202"/>
      <c r="K35" s="202"/>
    </row>
    <row r="36" spans="1:11" ht="15.75" customHeight="1">
      <c r="A36" s="344">
        <v>3</v>
      </c>
      <c r="B36" s="345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2178330506</v>
      </c>
      <c r="F37" s="303">
        <f>F34-F30</f>
        <v>-286193315</v>
      </c>
      <c r="G37" s="202"/>
      <c r="I37" s="202"/>
      <c r="J37" s="202"/>
      <c r="K37" s="202"/>
    </row>
    <row r="38" spans="1:11" ht="15.75" customHeight="1">
      <c r="A38" s="346">
        <v>3.1</v>
      </c>
      <c r="B38" s="347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2128943456</v>
      </c>
      <c r="F39" s="303">
        <f>F37-F41</f>
        <v>-514487283</v>
      </c>
      <c r="G39" s="202"/>
      <c r="I39" s="202"/>
      <c r="J39" s="202"/>
      <c r="K39" s="202"/>
    </row>
    <row r="40" spans="1:11" ht="15.75" customHeight="1">
      <c r="A40" s="348">
        <v>3.2</v>
      </c>
      <c r="B40" s="349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5">
        <v>49387050</v>
      </c>
      <c r="F41" s="306">
        <v>228293968</v>
      </c>
      <c r="G41" s="202"/>
      <c r="I41" s="202"/>
      <c r="J41" s="202"/>
      <c r="K41" s="202"/>
    </row>
    <row r="42" spans="1:11" ht="15.75" customHeight="1">
      <c r="A42" s="348">
        <v>3.3</v>
      </c>
      <c r="B42" s="349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3.5627292736610361E-2</v>
      </c>
      <c r="F45" s="258">
        <f>F35/F31-1</f>
        <v>-8.5840612963777874E-3</v>
      </c>
      <c r="G45" s="299"/>
      <c r="I45" s="202"/>
      <c r="J45" s="202"/>
      <c r="K45" s="202"/>
    </row>
    <row r="46" spans="1:11" ht="15.75" customHeight="1">
      <c r="A46" s="350">
        <v>5</v>
      </c>
      <c r="B46" s="351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4">
        <v>5.0999999999999996</v>
      </c>
      <c r="B48" s="355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4">
        <v>5.2</v>
      </c>
      <c r="B49" s="355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2">
        <v>6</v>
      </c>
      <c r="B50" s="353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4">
        <v>6.2</v>
      </c>
      <c r="B52" s="355"/>
      <c r="C52" s="200" t="s">
        <v>593</v>
      </c>
      <c r="D52" s="231"/>
      <c r="E52" s="284">
        <f>E51*E35</f>
        <v>18896116.136399999</v>
      </c>
      <c r="F52" s="284">
        <f>F51*F35</f>
        <v>18246058.469999999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3.0512094404318865E-4</v>
      </c>
      <c r="F53" s="268">
        <f>F52/F34</f>
        <v>3.0536523199882162E-4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69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70"/>
      <c r="F63" s="370"/>
    </row>
    <row r="64" spans="1:11" ht="14.25" customHeight="1">
      <c r="A64" s="246"/>
      <c r="B64" s="246"/>
      <c r="C64" s="247"/>
      <c r="D64" s="172"/>
      <c r="E64" s="371"/>
      <c r="F64" s="371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zlzeZEb2THSaNZ+ta6Dd9KpHMv0=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Hq+KqJpa1eO9voADgtK36dthNlI=</DigestValue>
    </Reference>
  </SignedInfo>
  <SignatureValue>dFJN88DBcZtlHFaSb+0VmfmflgOFA7L3L7U3WP/XJnTvXp96WQuyqzv+5K0zutEWt9JYcatmj9cK
FEGiu4yQTgN+dM/lbMolQq6drParp/PpyssP/yC0jsO7MlICAJ4zFgnQhTUg1WDVliPJ5ChggXRo
nWfIUZjTDXeTSV4I66E=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WvUvj9k0f4onsRX8SdN4ISoqi+s=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ss5Nrl3ivDnDf3DduIxhTGwe7ds=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7Of9P/Cjf1ApkZNPYZdacZOsFyY=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BRB6g6sltJaqE1OGMMRaNujpG08=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hH48ECaEKB0LGZlRr6Sf7eoKurA=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2023-11-13T07:06:43Z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2023-11-13T07:06:43Z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nrb/IrljOq0pcbxrVUfR6qRjE6U=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DD0LdHWML0aChg0X9PXTRix+8os=</DigestValue>
    </Reference>
  </SignedInfo>
  <SignatureValue>AqN0s0jA+oP7rZjIRk37u5JReR+yYGjgUZaDvl06rFkYLmaBRWVRKEOMcl0AppD5qtc7zjh/wSbL
dNQw6QaCuf9ka4AjK1t/ZE/wb4JAnZ87722aRZysRTYs7bAZhC63qJA3KBCaq+HICx5ve+xVekwg
p94OL5EMDyZSEzkgMmg=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WvUvj9k0f4onsRX8SdN4ISoqi+s=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ss5Nrl3ivDnDf3DduIxhTGwe7ds=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7Of9P/Cjf1ApkZNPYZdacZOsFyY=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BRB6g6sltJaqE1OGMMRaNujpG08=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hH48ECaEKB0LGZlRr6Sf7eoKurA=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2023-11-13T10:04:20Z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2023-11-13T10:04:20Z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2023-11-13T03:22:35Z</dcterms:modified>
</cp:coreProperties>
</file>