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99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E30" i="27"/>
  <c r="E31" i="27"/>
  <c r="F45" i="27"/>
  <c r="F39" i="27"/>
  <c r="F37" i="27"/>
  <c r="F25" i="27"/>
  <c r="E52" i="27" l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<sst xmlns="http://schemas.openxmlformats.org/spreadsheetml/2006/main" count="1388" uniqueCount="597">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</sst>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0.0000000000000000000"/>
    <numFmt numFmtId="220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11" fillId="0" borderId="19" xfId="64" applyFont="1" applyFill="1" applyBorder="1" applyAlignment="1">
      <alignment horizontal="right"/>
    </xf>
    <xf numFmtId="219" fontId="48" fillId="0" borderId="0" xfId="0" applyNumberFormat="1" applyFont="1"/>
    <xf numFmtId="167" fontId="11" fillId="0" borderId="60" xfId="65" applyNumberFormat="1" applyFont="1" applyFill="1" applyBorder="1" applyAlignment="1">
      <alignment horizontal="right"/>
    </xf>
    <xf numFmtId="165" fontId="173" fillId="0" borderId="19" xfId="64" applyFont="1" applyFill="1" applyBorder="1" applyAlignment="1">
      <alignment wrapText="1"/>
    </xf>
    <xf numFmtId="220" fontId="173" fillId="0" borderId="70" xfId="499" applyNumberFormat="1" applyFont="1" applyBorder="1" applyAlignment="1">
      <alignment horizontal="right"/>
    </xf>
    <xf numFmtId="166" fontId="173" fillId="0" borderId="70" xfId="499" applyFont="1" applyBorder="1" applyAlignment="1">
      <alignment horizontal="right"/>
    </xf>
    <xf numFmtId="220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7" zoomScaleNormal="100" workbookViewId="0">
      <selection activeCell="D20" sqref="D2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563</v>
      </c>
      <c r="B1" s="337"/>
      <c r="C1" s="337"/>
      <c r="D1" s="337"/>
      <c r="E1" s="337"/>
      <c r="F1" s="337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566</v>
      </c>
      <c r="B6" s="337"/>
      <c r="C6" s="337"/>
      <c r="D6" s="337"/>
      <c r="E6" s="337"/>
      <c r="F6" s="337"/>
    </row>
    <row r="7" spans="1:6" ht="15.75" customHeight="1">
      <c r="A7" s="337" t="s">
        <v>567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6" t="s">
        <v>572</v>
      </c>
      <c r="B18" s="356"/>
      <c r="C18" s="356"/>
      <c r="D18" s="161" t="str">
        <f>"Từ ngày "&amp;TEXT(G18,"dd/mm/yyyy")&amp;" đến "&amp;TEXT(G19,"dd/mm/yyyy")</f>
        <v>Từ ngày 09/10/2023 đến 15/10/2023</v>
      </c>
      <c r="G18" s="176">
        <v>45208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09/10/2023 to 15/10/2023</v>
      </c>
      <c r="G19" s="176">
        <v>45214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45215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1">
        <f>D20</f>
        <v>45215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560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45214</v>
      </c>
      <c r="F25" s="190">
        <f>G18-1</f>
        <v>45207</v>
      </c>
      <c r="G25" s="191"/>
      <c r="H25" s="179"/>
      <c r="K25" s="185"/>
    </row>
    <row r="26" spans="1:11" ht="15.75" customHeight="1">
      <c r="A26" s="359" t="s">
        <v>574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2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3"/>
      <c r="F28" s="294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586</v>
      </c>
      <c r="D30" s="208"/>
      <c r="E30" s="163">
        <f>F34</f>
        <v>69874768469</v>
      </c>
      <c r="F30" s="280">
        <v>69905221498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587</v>
      </c>
      <c r="D31" s="212"/>
      <c r="E31" s="260">
        <f>F35</f>
        <v>12338.45</v>
      </c>
      <c r="F31" s="281">
        <v>12403.82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2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3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588</v>
      </c>
      <c r="D34" s="208"/>
      <c r="E34" s="299">
        <v>72380688947</v>
      </c>
      <c r="F34" s="280">
        <v>69874768469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589</v>
      </c>
      <c r="D35" s="206"/>
      <c r="E35" s="300">
        <v>12766.45</v>
      </c>
      <c r="F35" s="281">
        <v>12338.45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577</v>
      </c>
      <c r="D36" s="218"/>
      <c r="E36" s="280"/>
      <c r="F36" s="284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7">
        <f>E34-E30</f>
        <v>2505920478</v>
      </c>
      <c r="F37" s="297">
        <f>F34-F30</f>
        <v>-30453029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80"/>
      <c r="F38" s="284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7">
        <f>E37-E41</f>
        <v>2426275724</v>
      </c>
      <c r="F39" s="297">
        <f>F37-F41</f>
        <v>-368614838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585</v>
      </c>
      <c r="D40" s="229"/>
      <c r="E40" s="263"/>
      <c r="F40" s="285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9">
        <v>79644754</v>
      </c>
      <c r="F41" s="301">
        <v>338161809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6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7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575</v>
      </c>
      <c r="D44" s="224"/>
      <c r="E44" s="266"/>
      <c r="F44" s="288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3.4688311740940003E-2</v>
      </c>
      <c r="F45" s="267">
        <f>F35/F31-1</f>
        <v>-5.2701506471393156E-3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9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0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590</v>
      </c>
      <c r="D48" s="208"/>
      <c r="E48" s="298">
        <v>13940.6</v>
      </c>
      <c r="F48" s="291">
        <v>13940.6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591</v>
      </c>
      <c r="D49" s="242"/>
      <c r="E49" s="298">
        <v>9986.9500000000007</v>
      </c>
      <c r="F49" s="291">
        <v>9986.9500000000007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593</v>
      </c>
      <c r="D52" s="240"/>
      <c r="E52" s="295">
        <f>E51*E35</f>
        <v>29723104.219000001</v>
      </c>
      <c r="F52" s="295">
        <f>F51*F35</f>
        <v>28726626.059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581</v>
      </c>
      <c r="D53" s="247"/>
      <c r="E53" s="278">
        <v>4.4941764530781388E-4</v>
      </c>
      <c r="F53" s="279">
        <v>4.4941764530781388E-4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6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5eVZDfYTZgRELg2Xjs5HRPuhO+Q=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2LLdMK9/Zai7J8H3s7zd02SNAmE=</DigestValue>
    </Reference>
  </SignedInfo>
  <SignatureValue>CYoR+tN/U4jOrdU1/XPgqYJcWAl4JQiWWnfTfy5MSaCuOYF2lzZZzZs0pJF/fNF6mZ/Yhaub6CZq
eCRYsceR0SP6sRTxFkaTpbIF7D0NMPFLhUgrxAEqsIsWlXvaKPs3xxsSVhHR8dHXQJ7ZPWOoYTgS
gHTyINQsk8aaJfbFhiQ=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xyuwDc2/MwEU7YDvWX82Qjjxgm8=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pT0dHXCWEQfahoFbpUEtmOYVA3Q=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3m+60psRbgGc7XKxJ27m7cSfKyM=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uHeO719i3ShIpf1HY1YV6dkWDKw=</DigestValue>
      </Reference>
      <Reference URI="/xl/worksheets/sheet6.xml?ContentType=application/vnd.openxmlformats-officedocument.spreadsheetml.worksheet+xml">
        <DigestMethod Algorithm="http://www.w3.org/2000/09/xmldsig#sha1"/>
        <DigestValue>FDdbTV1k6LPqT2v1VG5K7gP3rEg=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2023-10-16T08:03:17Z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2023-10-16T08:03:17Z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NmzetXtpoCnF1Y0SvATANYmciok=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g0ss2r4vfGW1IpYcEkav9BMYrFc=</DigestValue>
    </Reference>
  </SignedInfo>
  <SignatureValue>NlrLPjXqpUxClgChjU85xJaI3VbaQWJMImD4th9UPDM8uIDVCD7bHMnSxBsRvhIxFn+VubIdHCCB
0jvf3EtBTYcYYjdfjKHdFu5iIujAl4baz6cyMnTDRh+OQyOnU06gkuHr8aqYJ9wJL/lg5zgHYYYa
p1fB0JPT8r/seT9HeHs=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xyuwDc2/MwEU7YDvWX82Qjjxgm8=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pT0dHXCWEQfahoFbpUEtmOYVA3Q=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3m+60psRbgGc7XKxJ27m7cSfKyM=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uHeO719i3ShIpf1HY1YV6dkWDKw=</DigestValue>
      </Reference>
      <Reference URI="/xl/worksheets/sheet6.xml?ContentType=application/vnd.openxmlformats-officedocument.spreadsheetml.worksheet+xml">
        <DigestMethod Algorithm="http://www.w3.org/2000/09/xmldsig#sha1"/>
        <DigestValue>FDdbTV1k6LPqT2v1VG5K7gP3rEg=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2023-10-16T09:54:00Z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2023-10-16T09:54:00Z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2023-10-16T08:00:21Z</dcterms:modified>
</cp:coreProperties>
</file>