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99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7" i="27" l="1"/>
  <c r="F25" i="27" l="1"/>
  <c r="F52" i="27"/>
  <c r="F37" i="27"/>
  <c r="F39" i="27"/>
  <c r="E52" i="27" l="1"/>
  <c r="E30" i="27" l="1"/>
  <c r="E39" i="27" s="1"/>
  <c r="E53" i="27" l="1"/>
  <c r="E31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<sst xmlns="http://schemas.openxmlformats.org/spreadsheetml/2006/main" count="1388" uniqueCount="597">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</sst>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0" fontId="132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7">
      <alignment horizontal="left" vertical="top"/>
    </xf>
    <xf numFmtId="0" fontId="145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89" fillId="0" borderId="37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6" fontId="11" fillId="0" borderId="70" xfId="0" applyNumberFormat="1" applyFont="1" applyBorder="1" applyAlignment="1">
      <alignment horizontal="right"/>
    </xf>
    <xf numFmtId="166" fontId="11" fillId="0" borderId="70" xfId="499" applyFont="1" applyBorder="1" applyAlignment="1">
      <alignment horizontal="right"/>
    </xf>
    <xf numFmtId="10" fontId="48" fillId="0" borderId="0" xfId="311" applyNumberFormat="1" applyFont="1"/>
    <xf numFmtId="37" fontId="172" fillId="0" borderId="18" xfId="64" applyNumberFormat="1" applyFont="1" applyFill="1" applyBorder="1" applyAlignment="1">
      <alignment horizontal="right"/>
    </xf>
    <xf numFmtId="174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66" fontId="172" fillId="0" borderId="70" xfId="499" applyFont="1" applyBorder="1" applyAlignment="1">
      <alignment horizontal="right"/>
    </xf>
    <xf numFmtId="220" fontId="172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67" fontId="11" fillId="0" borderId="60" xfId="65" applyNumberFormat="1" applyFont="1" applyFill="1" applyBorder="1" applyAlignment="1">
      <alignment horizontal="righ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0" zoomScaleNormal="100" workbookViewId="0">
      <selection activeCell="F39" sqref="F39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3" t="s">
        <v>563</v>
      </c>
      <c r="B1" s="363"/>
      <c r="C1" s="363"/>
      <c r="D1" s="363"/>
      <c r="E1" s="363"/>
      <c r="F1" s="363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3" t="s">
        <v>566</v>
      </c>
      <c r="B6" s="363"/>
      <c r="C6" s="363"/>
      <c r="D6" s="363"/>
      <c r="E6" s="363"/>
      <c r="F6" s="363"/>
    </row>
    <row r="7" spans="1:6" ht="15.75" customHeight="1">
      <c r="A7" s="363" t="s">
        <v>567</v>
      </c>
      <c r="B7" s="363"/>
      <c r="C7" s="363"/>
      <c r="D7" s="363"/>
      <c r="E7" s="363"/>
      <c r="F7" s="363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6" t="s">
        <v>572</v>
      </c>
      <c r="B18" s="376"/>
      <c r="C18" s="376"/>
      <c r="D18" s="161" t="str">
        <f>"Từ ngày "&amp;TEXT(G18,"dd/mm/yyyy")&amp;" đến "&amp;TEXT(G19,"dd/mm/yyyy")</f>
        <v>Từ ngày 09/10/2023 đến 15/10/2023</v>
      </c>
      <c r="G18" s="175">
        <v>45208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09/10/2023 to 15/10/2023</v>
      </c>
      <c r="G19" s="175">
        <v>45214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45215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2">
        <f>D20</f>
        <v>45215</v>
      </c>
      <c r="E21" s="342"/>
      <c r="F21" s="342"/>
      <c r="G21" s="342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1" t="s">
        <v>531</v>
      </c>
      <c r="B23" s="352"/>
      <c r="C23" s="353" t="s">
        <v>541</v>
      </c>
      <c r="D23" s="352"/>
      <c r="E23" s="182" t="s">
        <v>542</v>
      </c>
      <c r="F23" s="262" t="s">
        <v>560</v>
      </c>
    </row>
    <row r="24" spans="1:11" ht="15.75" customHeight="1">
      <c r="A24" s="354" t="s">
        <v>27</v>
      </c>
      <c r="B24" s="355"/>
      <c r="C24" s="356" t="s">
        <v>330</v>
      </c>
      <c r="D24" s="357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45214</v>
      </c>
      <c r="F25" s="291">
        <f>G18-1</f>
        <v>45207</v>
      </c>
      <c r="G25" s="188"/>
    </row>
    <row r="26" spans="1:11" ht="15.75" customHeight="1">
      <c r="A26" s="377" t="s">
        <v>574</v>
      </c>
      <c r="B26" s="378"/>
      <c r="C26" s="189" t="s">
        <v>544</v>
      </c>
      <c r="D26" s="189"/>
      <c r="E26" s="289"/>
      <c r="F26" s="288"/>
    </row>
    <row r="27" spans="1:11" ht="15.75" customHeight="1">
      <c r="A27" s="190"/>
      <c r="B27" s="191"/>
      <c r="C27" s="192" t="s">
        <v>545</v>
      </c>
      <c r="D27" s="193"/>
      <c r="E27" s="290"/>
      <c r="F27" s="287"/>
    </row>
    <row r="28" spans="1:11" ht="15.75" customHeight="1">
      <c r="A28" s="374">
        <v>1</v>
      </c>
      <c r="B28" s="375"/>
      <c r="C28" s="194" t="s">
        <v>546</v>
      </c>
      <c r="D28" s="195"/>
      <c r="E28" s="283"/>
      <c r="F28" s="292"/>
    </row>
    <row r="29" spans="1:11" ht="15.75" customHeight="1">
      <c r="A29" s="196"/>
      <c r="B29" s="197"/>
      <c r="C29" s="198" t="s">
        <v>547</v>
      </c>
      <c r="D29" s="199"/>
      <c r="E29" s="264"/>
      <c r="F29" s="265"/>
    </row>
    <row r="30" spans="1:11" ht="15.75" customHeight="1">
      <c r="A30" s="358">
        <v>1.1000000000000001</v>
      </c>
      <c r="B30" s="359"/>
      <c r="C30" s="200" t="s">
        <v>586</v>
      </c>
      <c r="D30" s="201"/>
      <c r="E30" s="271">
        <f>F34</f>
        <v>61491465935</v>
      </c>
      <c r="F30" s="271">
        <v>61895714757</v>
      </c>
      <c r="G30" s="202"/>
      <c r="I30" s="202"/>
      <c r="J30" s="202"/>
      <c r="K30" s="202"/>
    </row>
    <row r="31" spans="1:11" ht="15.75" customHeight="1">
      <c r="A31" s="349">
        <v>1.2</v>
      </c>
      <c r="B31" s="350"/>
      <c r="C31" s="203" t="s">
        <v>587</v>
      </c>
      <c r="D31" s="204"/>
      <c r="E31" s="299">
        <f>F35</f>
        <v>10340.18</v>
      </c>
      <c r="F31" s="300">
        <v>10448.15</v>
      </c>
      <c r="G31" s="202"/>
      <c r="I31" s="202"/>
      <c r="J31" s="202"/>
      <c r="K31" s="202"/>
    </row>
    <row r="32" spans="1:11" ht="15.75" customHeight="1">
      <c r="A32" s="374">
        <v>2</v>
      </c>
      <c r="B32" s="375"/>
      <c r="C32" s="194" t="s">
        <v>548</v>
      </c>
      <c r="D32" s="195"/>
      <c r="E32" s="251"/>
      <c r="F32" s="273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4"/>
      <c r="G33" s="202"/>
      <c r="I33" s="202"/>
      <c r="J33" s="202"/>
      <c r="K33" s="202"/>
    </row>
    <row r="34" spans="1:11" ht="15.75" customHeight="1">
      <c r="A34" s="358">
        <v>2.1</v>
      </c>
      <c r="B34" s="359"/>
      <c r="C34" s="200" t="s">
        <v>588</v>
      </c>
      <c r="D34" s="201"/>
      <c r="E34" s="303">
        <v>63829491103</v>
      </c>
      <c r="F34" s="271">
        <v>61491465935</v>
      </c>
      <c r="G34" s="202"/>
      <c r="I34" s="202"/>
      <c r="J34" s="202"/>
      <c r="K34" s="202"/>
    </row>
    <row r="35" spans="1:11" ht="15.75" customHeight="1">
      <c r="A35" s="349">
        <v>2.2000000000000002</v>
      </c>
      <c r="B35" s="350"/>
      <c r="C35" s="207" t="s">
        <v>589</v>
      </c>
      <c r="D35" s="199"/>
      <c r="E35" s="304">
        <v>10730.84</v>
      </c>
      <c r="F35" s="272">
        <v>10340.18</v>
      </c>
      <c r="G35" s="202"/>
      <c r="I35" s="202"/>
      <c r="J35" s="202"/>
      <c r="K35" s="202"/>
    </row>
    <row r="36" spans="1:11" ht="15.75" customHeight="1">
      <c r="A36" s="364">
        <v>3</v>
      </c>
      <c r="B36" s="365"/>
      <c r="C36" s="208" t="s">
        <v>577</v>
      </c>
      <c r="D36" s="209"/>
      <c r="E36" s="253"/>
      <c r="F36" s="275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54">
        <f>E34-E30</f>
        <v>2338025168</v>
      </c>
      <c r="F37" s="379">
        <f>F34-F30</f>
        <v>-404248822</v>
      </c>
      <c r="G37" s="202"/>
      <c r="I37" s="202"/>
      <c r="J37" s="202"/>
      <c r="K37" s="202"/>
    </row>
    <row r="38" spans="1:11" ht="15.75" customHeight="1">
      <c r="A38" s="366">
        <v>3.1</v>
      </c>
      <c r="B38" s="367"/>
      <c r="C38" s="214" t="s">
        <v>550</v>
      </c>
      <c r="D38" s="215"/>
      <c r="E38" s="253"/>
      <c r="F38" s="275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f>E37-E41</f>
        <v>2323776714</v>
      </c>
      <c r="F39" s="379">
        <f>F37-F41</f>
        <v>-641915620</v>
      </c>
      <c r="G39" s="202"/>
      <c r="I39" s="202"/>
      <c r="J39" s="202"/>
      <c r="K39" s="202"/>
    </row>
    <row r="40" spans="1:11" ht="15.75" customHeight="1">
      <c r="A40" s="347">
        <v>3.2</v>
      </c>
      <c r="B40" s="348"/>
      <c r="C40" s="219" t="s">
        <v>585</v>
      </c>
      <c r="D40" s="220"/>
      <c r="E40" s="255"/>
      <c r="F40" s="276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6">
        <v>14248454</v>
      </c>
      <c r="F41" s="302">
        <v>237666798</v>
      </c>
      <c r="G41" s="202"/>
      <c r="I41" s="202"/>
      <c r="J41" s="202"/>
      <c r="K41" s="202"/>
    </row>
    <row r="42" spans="1:11" ht="15.75" customHeight="1">
      <c r="A42" s="347">
        <v>3.3</v>
      </c>
      <c r="B42" s="348"/>
      <c r="C42" s="214" t="s">
        <v>552</v>
      </c>
      <c r="D42" s="215"/>
      <c r="E42" s="256"/>
      <c r="F42" s="277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78"/>
      <c r="G43" s="202"/>
      <c r="I43" s="202"/>
      <c r="J43" s="202"/>
      <c r="K43" s="202"/>
    </row>
    <row r="44" spans="1:11" ht="15.75" customHeight="1">
      <c r="A44" s="293">
        <v>4</v>
      </c>
      <c r="B44" s="294">
        <v>4</v>
      </c>
      <c r="C44" s="224" t="s">
        <v>575</v>
      </c>
      <c r="D44" s="215"/>
      <c r="E44" s="258"/>
      <c r="F44" s="279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3.7780773642238419E-2</v>
      </c>
      <c r="F45" s="259">
        <v>-1.03E-2</v>
      </c>
      <c r="G45" s="301"/>
      <c r="I45" s="202"/>
      <c r="J45" s="202"/>
      <c r="K45" s="202"/>
    </row>
    <row r="46" spans="1:11" ht="15.75" customHeight="1">
      <c r="A46" s="368">
        <v>5</v>
      </c>
      <c r="B46" s="369"/>
      <c r="C46" s="227" t="s">
        <v>554</v>
      </c>
      <c r="D46" s="228"/>
      <c r="E46" s="260"/>
      <c r="F46" s="280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1"/>
      <c r="G47" s="202"/>
      <c r="I47" s="202"/>
      <c r="J47" s="202"/>
      <c r="K47" s="202"/>
    </row>
    <row r="48" spans="1:11" ht="15.75" customHeight="1">
      <c r="A48" s="372">
        <v>5.0999999999999996</v>
      </c>
      <c r="B48" s="373"/>
      <c r="C48" s="231" t="s">
        <v>590</v>
      </c>
      <c r="D48" s="201"/>
      <c r="E48" s="305">
        <v>11660.59</v>
      </c>
      <c r="F48" s="282">
        <v>11660.59</v>
      </c>
      <c r="G48" s="202"/>
      <c r="I48" s="202"/>
      <c r="J48" s="202"/>
      <c r="K48" s="202"/>
    </row>
    <row r="49" spans="1:11" ht="15.75" customHeight="1">
      <c r="A49" s="372">
        <v>5.2</v>
      </c>
      <c r="B49" s="373"/>
      <c r="C49" s="232" t="s">
        <v>591</v>
      </c>
      <c r="D49" s="233"/>
      <c r="E49" s="305">
        <v>9261.1200000000008</v>
      </c>
      <c r="F49" s="282">
        <v>9261.1200000000008</v>
      </c>
      <c r="G49" s="202"/>
      <c r="I49" s="202"/>
      <c r="J49" s="202"/>
      <c r="K49" s="202"/>
    </row>
    <row r="50" spans="1:11" ht="15.75" customHeight="1">
      <c r="A50" s="370">
        <v>6</v>
      </c>
      <c r="B50" s="371"/>
      <c r="C50" s="234" t="s">
        <v>576</v>
      </c>
      <c r="D50" s="235"/>
      <c r="E50" s="266"/>
      <c r="F50" s="267"/>
      <c r="G50" s="202"/>
      <c r="I50" s="202"/>
      <c r="J50" s="202"/>
      <c r="K50" s="202"/>
    </row>
    <row r="51" spans="1:11" ht="15.75" customHeight="1">
      <c r="A51" s="297">
        <v>6.1</v>
      </c>
      <c r="B51" s="298">
        <v>6.1</v>
      </c>
      <c r="C51" s="236" t="s">
        <v>592</v>
      </c>
      <c r="D51" s="237"/>
      <c r="E51" s="268">
        <v>1846.44</v>
      </c>
      <c r="F51" s="268">
        <v>1846.44</v>
      </c>
      <c r="G51" s="285"/>
      <c r="I51" s="202"/>
      <c r="J51" s="202"/>
      <c r="K51" s="202"/>
    </row>
    <row r="52" spans="1:11" ht="15.75" customHeight="1">
      <c r="A52" s="372">
        <v>6.2</v>
      </c>
      <c r="B52" s="373"/>
      <c r="C52" s="200" t="s">
        <v>593</v>
      </c>
      <c r="D52" s="231"/>
      <c r="E52" s="286">
        <f>E51*E35</f>
        <v>19813852.209600002</v>
      </c>
      <c r="F52" s="286">
        <f>F51*F35</f>
        <v>19092521.959200002</v>
      </c>
      <c r="G52" s="284"/>
      <c r="I52" s="202"/>
      <c r="J52" s="202"/>
      <c r="K52" s="202"/>
    </row>
    <row r="53" spans="1:11" ht="15.75" customHeight="1" thickBot="1">
      <c r="A53" s="295">
        <v>6.2</v>
      </c>
      <c r="B53" s="296">
        <v>6.3</v>
      </c>
      <c r="C53" s="238" t="s">
        <v>581</v>
      </c>
      <c r="D53" s="238"/>
      <c r="E53" s="269">
        <f>E52/E34</f>
        <v>3.1041845810155216E-4</v>
      </c>
      <c r="F53" s="270">
        <v>3.1168364662625069E-4</v>
      </c>
      <c r="G53" s="284"/>
      <c r="H53" s="301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4" t="s">
        <v>557</v>
      </c>
      <c r="F55" s="344"/>
      <c r="I55" s="202"/>
    </row>
    <row r="56" spans="1:11">
      <c r="B56" s="241"/>
      <c r="C56" s="243" t="s">
        <v>594</v>
      </c>
      <c r="D56" s="242"/>
      <c r="E56" s="343" t="s">
        <v>558</v>
      </c>
      <c r="F56" s="344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5"/>
      <c r="F63" s="345"/>
    </row>
    <row r="64" spans="1:11" ht="14.25" customHeight="1">
      <c r="A64" s="246"/>
      <c r="B64" s="246"/>
      <c r="C64" s="247"/>
      <c r="D64" s="172"/>
      <c r="E64" s="346"/>
      <c r="F64" s="346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pl3MJClvF1bPfRTmpQ+Ewj0cAQI=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SpmgVwHCXXkAeg83EMz7m1KrRj0=</DigestValue>
    </Reference>
  </SignedInfo>
  <SignatureValue>mU3ct0UUQcRbr1CAYKKFwCkyKTwl9RRgPhvMG/eyz3wdbktS2SACa5Xt6vQ+lLSzJDx+D3Y3fogv
uAsxWzNoaInsFdKTgYDQ34zFBe9V0Mg4yTASGfPqDQZb9TpHIchEiaJIfeqLEGZq5Y5v2qvPeu5A
RbdTqwxbOVczG1OuqcA=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L9T6bfrHwt5XfdmRdhtip42BOW8=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ss5Nrl3ivDnDf3DduIxhTGwe7ds=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+jKVNT9v68z/sbVCkmotsAKkeAw=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PW5DbGz3SaR3DCBq6V03C/p4uP0=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zbZk2wH/iY0giWEc7i2TT4Lv3ag=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2023-10-16T07:57:50Z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2023-10-16T07:57:50Z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NahF8OayBV34wTaU9QtcXt8QcBQ=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x91pcP2dS8nDNKAHYfwkH1jBfaE=</DigestValue>
    </Reference>
  </SignedInfo>
  <SignatureValue>fONdf5H8m1thpt4SoXt/hrAPOiIYNL4goQchBpu2aHaTS+YK3HJI5gZeTnL3L751rtXn4QuVdYJ/
YsTathBOq54uJpg6gZdkH7NNYu+oIejZTBiCgz8gq0wOaODqTsb2XHpcDOyc1/WQH+M1xGQC5Enz
dIVtF14JX+bW3NrjPoQ=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L9T6bfrHwt5XfdmRdhtip42BOW8=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ss5Nrl3ivDnDf3DduIxhTGwe7ds=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+jKVNT9v68z/sbVCkmotsAKkeAw=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PW5DbGz3SaR3DCBq6V03C/p4uP0=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zbZk2wH/iY0giWEc7i2TT4Lv3ag=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2023-10-16T09:54:18Z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2023-10-16T09:54:18Z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2023-03-22T02:50:55Z</cp:lastPrinted>
  <dcterms:created xsi:type="dcterms:W3CDTF">2014-09-25T08:23:57Z</dcterms:created>
  <dcterms:modified xsi:type="dcterms:W3CDTF">2023-10-16T07:52:16Z</dcterms:modified>
</cp:coreProperties>
</file>