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3\"/>
    </mc:Choice>
  </mc:AlternateContent>
  <bookViews>
    <workbookView xWindow="0" yWindow="0" windowWidth="24000" windowHeight="93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52" i="27" l="1"/>
  <c r="E37" i="27"/>
  <c r="E53" i="27" l="1"/>
  <c r="E45" i="27"/>
  <c r="E39" i="27"/>
  <c r="E30" i="27" l="1"/>
  <c r="F25" i="27" l="1"/>
  <c r="E31" i="27" l="1"/>
  <c r="G19" i="27"/>
  <c r="D20" i="27" s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<sst xmlns="http://schemas.openxmlformats.org/spreadsheetml/2006/main" count="1388" uniqueCount="597">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</sst>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67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6" t="s">
        <v>50</v>
      </c>
      <c r="B2" s="327"/>
      <c r="C2" s="327"/>
      <c r="D2" s="327"/>
      <c r="E2" s="327"/>
      <c r="F2" s="32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8" t="s">
        <v>51</v>
      </c>
      <c r="D3" s="328"/>
      <c r="E3" s="328"/>
      <c r="F3" s="328"/>
      <c r="G3" s="328"/>
      <c r="H3" s="328"/>
      <c r="I3" s="328"/>
      <c r="J3" s="328"/>
      <c r="K3" s="328"/>
      <c r="L3" s="328"/>
      <c r="M3" s="310" t="s">
        <v>23</v>
      </c>
      <c r="N3" s="318"/>
      <c r="O3" s="319" t="s">
        <v>24</v>
      </c>
      <c r="P3" s="320"/>
      <c r="Q3" s="310" t="s">
        <v>5</v>
      </c>
      <c r="R3" s="310"/>
      <c r="S3" s="318"/>
      <c r="T3" s="321"/>
      <c r="U3" s="312" t="s">
        <v>26</v>
      </c>
      <c r="V3" s="313"/>
      <c r="W3" s="314" t="s">
        <v>25</v>
      </c>
    </row>
    <row r="4" spans="1:23" ht="12.75" customHeight="1">
      <c r="A4" s="318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22" t="s">
        <v>52</v>
      </c>
      <c r="I4" s="310" t="s">
        <v>34</v>
      </c>
      <c r="J4" s="321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22" t="s">
        <v>36</v>
      </c>
      <c r="V4" s="310" t="s">
        <v>39</v>
      </c>
      <c r="W4" s="315"/>
    </row>
    <row r="5" spans="1:23">
      <c r="A5" s="321"/>
      <c r="B5" s="321"/>
      <c r="C5" s="321"/>
      <c r="D5" s="321"/>
      <c r="E5" s="321"/>
      <c r="F5" s="321"/>
      <c r="G5" s="321"/>
      <c r="H5" s="323"/>
      <c r="I5" s="106" t="s">
        <v>40</v>
      </c>
      <c r="J5" s="106" t="s">
        <v>41</v>
      </c>
      <c r="K5" s="321"/>
      <c r="L5" s="321"/>
      <c r="M5" s="321"/>
      <c r="N5" s="321"/>
      <c r="O5" s="321"/>
      <c r="P5" s="321"/>
      <c r="Q5" s="317"/>
      <c r="R5" s="317"/>
      <c r="S5" s="321"/>
      <c r="T5" s="317"/>
      <c r="U5" s="323"/>
      <c r="V5" s="311"/>
      <c r="W5" s="31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4" t="s">
        <v>5</v>
      </c>
      <c r="B179" s="32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4"/>
      <c r="C3" s="334"/>
      <c r="D3" s="33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5">
        <v>41948</v>
      </c>
      <c r="C4" s="335"/>
      <c r="D4" s="33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5">
        <v>41949</v>
      </c>
      <c r="C5" s="335"/>
      <c r="D5" s="33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4">
        <v>111000</v>
      </c>
      <c r="C6" s="334"/>
      <c r="D6" s="33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5" t="s">
        <v>226</v>
      </c>
      <c r="C9" s="335"/>
      <c r="D9" s="33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4" t="e">
        <f>VLOOKUP(I11,#REF!,4,0)*1000</f>
        <v>#REF!</v>
      </c>
      <c r="C11" s="334"/>
      <c r="D11" s="33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4">
        <v>10000</v>
      </c>
      <c r="C17" s="334"/>
      <c r="D17" s="33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4">
        <v>10000</v>
      </c>
      <c r="C19" s="334"/>
      <c r="D19" s="33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5"/>
      <c r="C21" s="335"/>
      <c r="D21" s="33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6" t="s">
        <v>241</v>
      </c>
      <c r="F23" s="336"/>
      <c r="G23" s="33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2" zoomScaleNormal="100" workbookViewId="0">
      <selection activeCell="E52" sqref="E52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60" t="s">
        <v>563</v>
      </c>
      <c r="B1" s="360"/>
      <c r="C1" s="360"/>
      <c r="D1" s="360"/>
      <c r="E1" s="360"/>
      <c r="F1" s="360"/>
    </row>
    <row r="2" spans="1:6" ht="15.75" customHeight="1">
      <c r="A2" s="357" t="s">
        <v>564</v>
      </c>
      <c r="B2" s="357"/>
      <c r="C2" s="357"/>
      <c r="D2" s="357"/>
      <c r="E2" s="357"/>
      <c r="F2" s="357"/>
    </row>
    <row r="3" spans="1:6" ht="19.5" customHeight="1">
      <c r="A3" s="358" t="s">
        <v>584</v>
      </c>
      <c r="B3" s="358"/>
      <c r="C3" s="358"/>
      <c r="D3" s="358"/>
      <c r="E3" s="358"/>
      <c r="F3" s="358"/>
    </row>
    <row r="4" spans="1:6" ht="18" customHeight="1">
      <c r="A4" s="359" t="s">
        <v>565</v>
      </c>
      <c r="B4" s="359"/>
      <c r="C4" s="359"/>
      <c r="D4" s="359"/>
      <c r="E4" s="359"/>
      <c r="F4" s="359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60" t="s">
        <v>566</v>
      </c>
      <c r="B6" s="360"/>
      <c r="C6" s="360"/>
      <c r="D6" s="360"/>
      <c r="E6" s="360"/>
      <c r="F6" s="360"/>
    </row>
    <row r="7" spans="1:6" ht="15.75" customHeight="1">
      <c r="A7" s="360" t="s">
        <v>567</v>
      </c>
      <c r="B7" s="360"/>
      <c r="C7" s="360"/>
      <c r="D7" s="360"/>
      <c r="E7" s="360"/>
      <c r="F7" s="360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2" t="s">
        <v>572</v>
      </c>
      <c r="B18" s="382"/>
      <c r="C18" s="382"/>
      <c r="D18" s="161" t="str">
        <f>"Từ ngày "&amp;TEXT(G18,"dd/mm/yyyy")&amp;" đến "&amp;TEXT(G19,"dd/mm/yyyy")</f>
        <v>Từ ngày 25/09/2023 đến 01/10/2023</v>
      </c>
      <c r="G18" s="176">
        <v>45194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25/09/2023 to 01/10/2023</v>
      </c>
      <c r="G19" s="176">
        <f>+G18+6</f>
        <v>45200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45201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0">
        <f>D20</f>
        <v>45201</v>
      </c>
      <c r="E21" s="370"/>
      <c r="F21" s="370"/>
      <c r="G21" s="370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1" t="s">
        <v>531</v>
      </c>
      <c r="B23" s="362"/>
      <c r="C23" s="363" t="s">
        <v>541</v>
      </c>
      <c r="D23" s="362"/>
      <c r="E23" s="184" t="s">
        <v>542</v>
      </c>
      <c r="F23" s="272" t="s">
        <v>560</v>
      </c>
      <c r="H23" s="179"/>
      <c r="K23" s="185"/>
    </row>
    <row r="24" spans="1:11" ht="15.75" customHeight="1">
      <c r="A24" s="364" t="s">
        <v>27</v>
      </c>
      <c r="B24" s="365"/>
      <c r="C24" s="366" t="s">
        <v>330</v>
      </c>
      <c r="D24" s="367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45200</v>
      </c>
      <c r="F25" s="191">
        <f>+G18-1</f>
        <v>45193</v>
      </c>
      <c r="G25" s="192"/>
      <c r="H25" s="179"/>
      <c r="K25" s="185"/>
    </row>
    <row r="26" spans="1:11" ht="15.75" customHeight="1">
      <c r="A26" s="355" t="s">
        <v>574</v>
      </c>
      <c r="B26" s="356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53">
        <v>1</v>
      </c>
      <c r="B28" s="354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8">
        <v>1.1000000000000001</v>
      </c>
      <c r="B30" s="369"/>
      <c r="C30" s="208" t="s">
        <v>586</v>
      </c>
      <c r="D30" s="209"/>
      <c r="E30" s="163">
        <f>F34</f>
        <v>74463487949</v>
      </c>
      <c r="F30" s="284">
        <v>76099731203</v>
      </c>
      <c r="G30" s="210"/>
      <c r="H30" s="211"/>
      <c r="I30" s="210"/>
      <c r="J30" s="210"/>
      <c r="K30" s="185"/>
    </row>
    <row r="31" spans="1:11" ht="15.75" customHeight="1">
      <c r="A31" s="351">
        <v>1.2</v>
      </c>
      <c r="B31" s="352"/>
      <c r="C31" s="212" t="s">
        <v>587</v>
      </c>
      <c r="D31" s="213"/>
      <c r="E31" s="261">
        <f>F35</f>
        <v>11803.63</v>
      </c>
      <c r="F31" s="285">
        <v>12291.67</v>
      </c>
      <c r="G31" s="210"/>
      <c r="H31" s="211"/>
      <c r="I31" s="210"/>
      <c r="J31" s="210"/>
      <c r="K31" s="185"/>
    </row>
    <row r="32" spans="1:11" ht="15.75" customHeight="1">
      <c r="A32" s="353">
        <v>2</v>
      </c>
      <c r="B32" s="354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8">
        <v>2.1</v>
      </c>
      <c r="B34" s="369"/>
      <c r="C34" s="208" t="s">
        <v>588</v>
      </c>
      <c r="D34" s="209"/>
      <c r="E34" s="163">
        <v>74599255849</v>
      </c>
      <c r="F34" s="284">
        <v>74463487949</v>
      </c>
      <c r="G34" s="210"/>
      <c r="H34" s="211"/>
      <c r="I34" s="210"/>
      <c r="J34" s="210"/>
      <c r="K34" s="216"/>
    </row>
    <row r="35" spans="1:11" ht="15.75" customHeight="1">
      <c r="A35" s="351">
        <v>2.2000000000000002</v>
      </c>
      <c r="B35" s="352"/>
      <c r="C35" s="217" t="s">
        <v>589</v>
      </c>
      <c r="D35" s="207"/>
      <c r="E35" s="261">
        <v>11503.78</v>
      </c>
      <c r="F35" s="285">
        <v>11803.63</v>
      </c>
      <c r="G35" s="210"/>
      <c r="H35" s="211"/>
      <c r="I35" s="210"/>
      <c r="J35" s="210"/>
    </row>
    <row r="36" spans="1:11" ht="15.75" customHeight="1">
      <c r="A36" s="371">
        <v>3</v>
      </c>
      <c r="B36" s="372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135767900</v>
      </c>
      <c r="F37" s="289">
        <v>-1636243254</v>
      </c>
      <c r="G37" s="210"/>
      <c r="H37" s="211"/>
      <c r="I37" s="210"/>
      <c r="J37" s="210"/>
    </row>
    <row r="38" spans="1:11" ht="15.75" customHeight="1">
      <c r="A38" s="373">
        <v>3.1</v>
      </c>
      <c r="B38" s="374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-1900196680</v>
      </c>
      <c r="F39" s="290">
        <v>-3071580294</v>
      </c>
      <c r="G39" s="210"/>
      <c r="H39" s="211"/>
      <c r="I39" s="210"/>
      <c r="J39" s="210"/>
    </row>
    <row r="40" spans="1:11" ht="15.75" customHeight="1">
      <c r="A40" s="349">
        <v>3.2</v>
      </c>
      <c r="B40" s="350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2035964580</v>
      </c>
      <c r="F41" s="289">
        <v>1435337040</v>
      </c>
      <c r="G41" s="210"/>
      <c r="H41" s="307"/>
      <c r="I41" s="210"/>
      <c r="J41" s="210"/>
    </row>
    <row r="42" spans="1:11" ht="15.75" customHeight="1">
      <c r="A42" s="349">
        <v>3.3</v>
      </c>
      <c r="B42" s="350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71">
        <v>4</v>
      </c>
      <c r="B44" s="375">
        <v>4</v>
      </c>
      <c r="C44" s="234" t="s">
        <v>575</v>
      </c>
      <c r="D44" s="225"/>
      <c r="E44" s="308"/>
      <c r="F44" s="309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-2.5403202235244504E-2</v>
      </c>
      <c r="F45" s="294">
        <v>-3.9704938385101474E-2</v>
      </c>
      <c r="G45" s="200"/>
      <c r="H45" s="211"/>
      <c r="I45" s="210"/>
      <c r="J45" s="210"/>
    </row>
    <row r="46" spans="1:11" ht="15.75" customHeight="1">
      <c r="A46" s="371">
        <v>5</v>
      </c>
      <c r="B46" s="375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80">
        <v>5.0999999999999996</v>
      </c>
      <c r="B48" s="381"/>
      <c r="C48" s="241" t="s">
        <v>590</v>
      </c>
      <c r="D48" s="209"/>
      <c r="E48" s="303">
        <v>12416.72</v>
      </c>
      <c r="F48" s="297">
        <v>12416.72</v>
      </c>
      <c r="G48" s="210"/>
      <c r="H48" s="211"/>
      <c r="I48" s="210"/>
      <c r="J48" s="210"/>
    </row>
    <row r="49" spans="1:10" ht="15.75" customHeight="1">
      <c r="A49" s="380">
        <v>5.2</v>
      </c>
      <c r="B49" s="381"/>
      <c r="C49" s="242" t="s">
        <v>591</v>
      </c>
      <c r="D49" s="243"/>
      <c r="E49" s="303">
        <v>9071.6299999999992</v>
      </c>
      <c r="F49" s="298">
        <v>9071.6299999999992</v>
      </c>
      <c r="G49" s="210"/>
      <c r="H49" s="211"/>
      <c r="I49" s="210"/>
      <c r="J49" s="210"/>
    </row>
    <row r="50" spans="1:10" ht="15.75" customHeight="1">
      <c r="A50" s="378">
        <v>6</v>
      </c>
      <c r="B50" s="379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80">
        <v>6.1</v>
      </c>
      <c r="B51" s="381">
        <v>6.1</v>
      </c>
      <c r="C51" s="246" t="s">
        <v>592</v>
      </c>
      <c r="D51" s="247"/>
      <c r="E51" s="306">
        <v>2835.23</v>
      </c>
      <c r="F51" s="305">
        <v>2835.23</v>
      </c>
      <c r="G51" s="304"/>
      <c r="H51" s="211"/>
      <c r="I51" s="210"/>
      <c r="J51" s="210"/>
    </row>
    <row r="52" spans="1:10" ht="15.75" customHeight="1">
      <c r="A52" s="380">
        <v>6.2</v>
      </c>
      <c r="B52" s="381"/>
      <c r="C52" s="208" t="s">
        <v>593</v>
      </c>
      <c r="D52" s="241"/>
      <c r="E52" s="281">
        <f>E51*E35</f>
        <v>32615862.169400003</v>
      </c>
      <c r="F52" s="280">
        <v>33466005.884899996</v>
      </c>
      <c r="G52" s="302"/>
      <c r="H52" s="211"/>
      <c r="I52" s="210"/>
      <c r="J52" s="210"/>
    </row>
    <row r="53" spans="1:10" ht="15.75" customHeight="1" thickBot="1">
      <c r="A53" s="376">
        <v>6.2</v>
      </c>
      <c r="B53" s="377">
        <v>6.3</v>
      </c>
      <c r="C53" s="248" t="s">
        <v>581</v>
      </c>
      <c r="D53" s="248"/>
      <c r="E53" s="282">
        <f>E52/E34</f>
        <v>4.3721430995798891E-4</v>
      </c>
      <c r="F53" s="283">
        <v>4.4942839513267016E-4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45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7"/>
      <c r="F63" s="347"/>
    </row>
    <row r="64" spans="1:10" ht="14.25" customHeight="1">
      <c r="A64" s="256"/>
      <c r="B64" s="256"/>
      <c r="C64" s="257"/>
      <c r="D64" s="173"/>
      <c r="E64" s="348"/>
      <c r="F64" s="348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UHV2g32nO4JrgzHFZhspbsO9QeU=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zCJpN3NT+1qthQtC3K+dMXxDn6c=</DigestValue>
    </Reference>
  </SignedInfo>
  <SignatureValue>2M8GzeWNdNA6MT6JnCA9w6z0KKXFIpkeCQqx+JJ10mp1xLjR5DjLOxTB2ABkF8pfay0LCzWS7pfU
sPN5x5Nbm7J2pgzGPem9DNc5DAwPJufeDycMaHyGrWv65UV45MgQkWEt3CxiuVcnL1z9orF1v83u
zH1w6F4kQevGQf8ypuk=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T0Tv6mkp3U6zn4dY3O8r2KqLwa4=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DEb84ELg9XgKU9+LArcBuV98iJQ=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2TyaPTCevpvZbHmoYB6+FXFtXGo=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9m2JNGj+taYzl5gvMhWR2dll7nY=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2023-10-02T07:20:06Z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2023-10-02T07:20:06Z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/yIkIypmc0eD2yv9whNUYaFYvoo=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zjsv3ExWVSgUaTvDlD0cYo7JGdI=</DigestValue>
    </Reference>
  </SignedInfo>
  <SignatureValue>k27rzLbkewWUApiod+mO2/bg3lpl5PeS8AgR3W0JO6dwOevA2xdtfeXc1uRRq/W0hu3rOVLpZZnq
VVjcLM0Yq5s/QiMOH4BWxIZQzubPOPtFh+ITDWxvHh9EOc+jSg5y67sAsaXsgEmgZYurIxlCjdXm
JWU8g5mogyLt3Lyiut8=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T0Tv6mkp3U6zn4dY3O8r2KqLwa4=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DEb84ELg9XgKU9+LArcBuV98iJQ=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2TyaPTCevpvZbHmoYB6+FXFtXGo=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9m2JNGj+taYzl5gvMhWR2dll7nY=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2023-10-02T11:19:18Z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2023-10-02T11:19:18Z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2023-06-05T07:07:22Z</cp:lastPrinted>
  <dcterms:created xsi:type="dcterms:W3CDTF">2014-09-25T08:23:57Z</dcterms:created>
  <dcterms:modified xsi:type="dcterms:W3CDTF">2023-10-02T07:15:24Z</dcterms:modified>
</cp:coreProperties>
</file>