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1145" windowHeight="772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52" i="27" l="1"/>
  <c r="E52" i="27"/>
  <c r="F39" i="27"/>
  <c r="F37" i="27"/>
  <c r="F45" i="27"/>
  <c r="E45" i="27"/>
  <c r="E39" i="27"/>
  <c r="E31" i="27"/>
  <c r="E30" i="27"/>
  <c r="E37" i="27"/>
  <c r="F25" i="27" l="1"/>
  <c r="G19" i="27" l="1"/>
  <c r="E25" i="27" l="1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<sst xmlns="http://schemas.openxmlformats.org/spreadsheetml/2006/main" count="1388" uniqueCount="597">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</sst>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171" fontId="11" fillId="0" borderId="60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78" fontId="174" fillId="0" borderId="18" xfId="65" applyNumberFormat="1" applyFont="1" applyFill="1" applyBorder="1" applyAlignment="1">
      <alignment horizontal="right"/>
    </xf>
    <xf numFmtId="43" fontId="174" fillId="0" borderId="45" xfId="65" applyNumberFormat="1" applyFont="1" applyFill="1" applyBorder="1" applyAlignment="1">
      <alignment horizontal="right"/>
    </xf>
    <xf numFmtId="37" fontId="174" fillId="0" borderId="18" xfId="64" applyNumberFormat="1" applyFont="1" applyFill="1" applyBorder="1" applyAlignment="1">
      <alignment horizontal="right"/>
    </xf>
    <xf numFmtId="169" fontId="174" fillId="0" borderId="19" xfId="64" applyFont="1" applyFill="1" applyBorder="1" applyAlignment="1">
      <alignment wrapText="1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G37" sqref="G3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563</v>
      </c>
      <c r="B1" s="337"/>
      <c r="C1" s="337"/>
      <c r="D1" s="337"/>
      <c r="E1" s="337"/>
      <c r="F1" s="337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566</v>
      </c>
      <c r="B6" s="337"/>
      <c r="C6" s="337"/>
      <c r="D6" s="337"/>
      <c r="E6" s="337"/>
      <c r="F6" s="337"/>
    </row>
    <row r="7" spans="1:6" ht="15.75" customHeight="1">
      <c r="A7" s="337" t="s">
        <v>567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6" t="s">
        <v>572</v>
      </c>
      <c r="B18" s="356"/>
      <c r="C18" s="356"/>
      <c r="D18" s="161" t="str">
        <f>"Từ ngày "&amp;TEXT(G18,"dd/mm/yyyy")&amp;" đến "&amp;TEXT(G19,"dd/mm/yyyy")</f>
        <v>Từ ngày 11/09/2023 đến 17/09/2023</v>
      </c>
      <c r="G18" s="176">
        <v>45180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11/09/2023 to 17/09/2023</v>
      </c>
      <c r="G19" s="176">
        <f>G18+6</f>
        <v>45186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45187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1">
        <f>D20</f>
        <v>45187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560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45186</v>
      </c>
      <c r="F25" s="190">
        <f>G18-1</f>
        <v>45179</v>
      </c>
      <c r="G25" s="191"/>
      <c r="H25" s="179"/>
      <c r="K25" s="185"/>
    </row>
    <row r="26" spans="1:11" ht="15.75" customHeight="1">
      <c r="A26" s="359" t="s">
        <v>574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3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4"/>
      <c r="F28" s="295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586</v>
      </c>
      <c r="D30" s="208"/>
      <c r="E30" s="163">
        <f>F34</f>
        <v>75265039357</v>
      </c>
      <c r="F30" s="280">
        <v>73405270678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587</v>
      </c>
      <c r="D31" s="212"/>
      <c r="E31" s="260">
        <f>F35</f>
        <v>13578.64</v>
      </c>
      <c r="F31" s="281">
        <v>13269.97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2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3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588</v>
      </c>
      <c r="D34" s="208"/>
      <c r="E34" s="375">
        <v>75197417320</v>
      </c>
      <c r="F34" s="280">
        <v>75265039357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589</v>
      </c>
      <c r="D35" s="206"/>
      <c r="E35" s="376">
        <v>13509.12</v>
      </c>
      <c r="F35" s="281">
        <v>13578.64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577</v>
      </c>
      <c r="D36" s="218"/>
      <c r="E36" s="280"/>
      <c r="F36" s="284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301">
        <f>E34-E30</f>
        <v>-67622037</v>
      </c>
      <c r="F37" s="301">
        <f>F34-F30</f>
        <v>1859768679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80"/>
      <c r="F38" s="284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301">
        <f>E37-E41</f>
        <v>-385165451</v>
      </c>
      <c r="F39" s="301">
        <f>F37-F41</f>
        <v>1709016571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585</v>
      </c>
      <c r="D40" s="229"/>
      <c r="E40" s="263"/>
      <c r="F40" s="286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77">
        <v>317543414</v>
      </c>
      <c r="F41" s="285">
        <v>150752108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7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8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575</v>
      </c>
      <c r="D44" s="224"/>
      <c r="E44" s="266"/>
      <c r="F44" s="289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-5.1198058126585844E-3</v>
      </c>
      <c r="F45" s="267">
        <f>F35/F31-1</f>
        <v>2.326079109447865E-2</v>
      </c>
      <c r="G45" s="300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90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1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590</v>
      </c>
      <c r="D48" s="208"/>
      <c r="E48" s="378">
        <v>13725.3</v>
      </c>
      <c r="F48" s="292">
        <v>13578.64</v>
      </c>
      <c r="H48" s="210"/>
      <c r="I48" s="209"/>
      <c r="J48" s="209"/>
    </row>
    <row r="49" spans="1:10" ht="15.75" customHeight="1">
      <c r="A49" s="350">
        <v>5.2</v>
      </c>
      <c r="B49" s="351"/>
      <c r="C49" s="241" t="s">
        <v>591</v>
      </c>
      <c r="D49" s="242"/>
      <c r="E49" s="378">
        <v>9986.9500000000007</v>
      </c>
      <c r="F49" s="292">
        <v>9986.9500000000007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97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593</v>
      </c>
      <c r="D52" s="240"/>
      <c r="E52" s="298">
        <f>E51*E35</f>
        <v>31452203.3664</v>
      </c>
      <c r="F52" s="298">
        <f>F51*F35</f>
        <v>31614061.220799997</v>
      </c>
      <c r="G52" s="296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581</v>
      </c>
      <c r="D53" s="247"/>
      <c r="E53" s="278">
        <v>4.4941764530781388E-4</v>
      </c>
      <c r="F53" s="279">
        <v>4.4941764530781388E-4</v>
      </c>
      <c r="G53" s="296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594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9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JZV8LZrbuMnsLzZ8wKDKjgnUuGY=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sEy8yjaizDrMuxr8DXmE53UCYno=</DigestValue>
    </Reference>
  </SignedInfo>
  <SignatureValue>OR9hpy3AZrvprCbzUYWz+z0jTADyW09eYEyLhjn28WKmd21hHpwGEeQECemzu7hUorAQgShXxNx0
l5Obv4952vr2MVIUWXhnGFG8XRErwLGFxA18/Wu30EthMH5TVcmFUn41A09jJ/zr51PtN3yS4KAt
N0lbibbZTU7ZCDfLhHE=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XJKsihU7tyXNfoG3R1aKAxxihno=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evG5Kt2zkeFIOV8yn0exGVMr1b4=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BeDwG/ktrjQChoJGXMEUAdhCkXQ=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CKc+dEomWN+YcyFpZpFzqfw4dXM=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2023-09-18T03:02:34Z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2023-09-18T03:02:34Z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y9ip9FQablkVj1DxPT7+30eobbo=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Mnq283STyaZ14fdhp/c0sVlfbzw=</DigestValue>
    </Reference>
  </SignedInfo>
  <SignatureValue>ppXzAf8lFECbQZEt/xflxZiVUkfsumL78bzTjUYa4WhtIryqZJJ9iUF28x39IkPoHLIRciKh+8/g
RwtlWMU/lXksl7ytoihZaOd3t2xqqLp1U3dgHv9L56RghCqqaA38hPMlb4zEx224q5UrKj/NnqOw
YoPG+hXYVMUbyDAFizY=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XJKsihU7tyXNfoG3R1aKAxxihno=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evG5Kt2zkeFIOV8yn0exGVMr1b4=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BeDwG/ktrjQChoJGXMEUAdhCkXQ=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CKc+dEomWN+YcyFpZpFzqfw4dXM=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2023-09-18T09:50:49Z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2023-09-18T09:50:49Z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2023-09-15T10:03:22Z</dcterms:modified>
</cp:coreProperties>
</file>