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3\"/>
    </mc:Choice>
  </mc:AlternateContent>
  <bookViews>
    <workbookView xWindow="0" yWindow="0" windowWidth="24000" windowHeight="96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9" i="27" l="1"/>
  <c r="F25" i="27" l="1"/>
  <c r="E30" i="27" l="1"/>
  <c r="E37" i="27" s="1"/>
  <c r="E31" i="27" l="1"/>
  <c r="E45" i="27" s="1"/>
  <c r="G19" i="27"/>
  <c r="D20" i="27" s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D19" i="27" l="1"/>
  <c r="D18" i="27"/>
  <c r="E25" i="27"/>
  <c r="D21" i="27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<sst xmlns="http://schemas.openxmlformats.org/spreadsheetml/2006/main" count="1388" uniqueCount="597">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</sst>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</numFmts>
  <fonts count="173">
    <font>
      <sz val="11"/>
      <color theme="1"/>
      <name val="Arial"/>
      <family val="2"/>
      <scheme val="minor"/>
    </font>
    <font>
      <sz val="11"/>
      <color theme="1"/>
      <name val="Arial"/>
      <family val="2"/>
      <charset val="1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Arial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Arial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Times New Roman"/>
      <family val="2"/>
      <charset val="163"/>
      <scheme val="major"/>
    </font>
    <font>
      <b/>
      <sz val="15"/>
      <color theme="3"/>
      <name val="Arial"/>
      <family val="2"/>
      <charset val="163"/>
      <scheme val="minor"/>
    </font>
    <font>
      <b/>
      <sz val="13"/>
      <color theme="3"/>
      <name val="Arial"/>
      <family val="2"/>
      <charset val="163"/>
      <scheme val="minor"/>
    </font>
    <font>
      <b/>
      <sz val="11"/>
      <color theme="3"/>
      <name val="Arial"/>
      <family val="2"/>
      <charset val="163"/>
      <scheme val="minor"/>
    </font>
    <font>
      <sz val="11"/>
      <color rgb="FF006100"/>
      <name val="Arial"/>
      <family val="2"/>
      <charset val="163"/>
      <scheme val="minor"/>
    </font>
    <font>
      <sz val="11"/>
      <color rgb="FF9C0006"/>
      <name val="Arial"/>
      <family val="2"/>
      <charset val="163"/>
      <scheme val="minor"/>
    </font>
    <font>
      <sz val="11"/>
      <color rgb="FF9C6500"/>
      <name val="Arial"/>
      <family val="2"/>
      <charset val="163"/>
      <scheme val="minor"/>
    </font>
    <font>
      <sz val="11"/>
      <color rgb="FF3F3F76"/>
      <name val="Arial"/>
      <family val="2"/>
      <charset val="163"/>
      <scheme val="minor"/>
    </font>
    <font>
      <b/>
      <sz val="11"/>
      <color rgb="FF3F3F3F"/>
      <name val="Arial"/>
      <family val="2"/>
      <charset val="163"/>
      <scheme val="minor"/>
    </font>
    <font>
      <b/>
      <sz val="11"/>
      <color rgb="FFFA7D00"/>
      <name val="Arial"/>
      <family val="2"/>
      <charset val="163"/>
      <scheme val="minor"/>
    </font>
    <font>
      <sz val="11"/>
      <color rgb="FFFA7D00"/>
      <name val="Arial"/>
      <family val="2"/>
      <charset val="163"/>
      <scheme val="minor"/>
    </font>
    <font>
      <b/>
      <sz val="11"/>
      <color theme="0"/>
      <name val="Arial"/>
      <family val="2"/>
      <charset val="163"/>
      <scheme val="minor"/>
    </font>
    <font>
      <sz val="11"/>
      <color rgb="FFFF0000"/>
      <name val="Arial"/>
      <family val="2"/>
      <charset val="163"/>
      <scheme val="minor"/>
    </font>
    <font>
      <i/>
      <sz val="11"/>
      <color rgb="FF7F7F7F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1"/>
      <color theme="0"/>
      <name val="Arial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theme="0"/>
      <name val="Arial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Times New Roman"/>
      <family val="2"/>
      <charset val="1"/>
      <scheme val="major"/>
    </font>
    <font>
      <b/>
      <sz val="15"/>
      <color theme="3"/>
      <name val="Arial"/>
      <family val="2"/>
      <charset val="1"/>
      <scheme val="minor"/>
    </font>
    <font>
      <b/>
      <sz val="13"/>
      <color theme="3"/>
      <name val="Arial"/>
      <family val="2"/>
      <charset val="1"/>
      <scheme val="minor"/>
    </font>
    <font>
      <b/>
      <sz val="11"/>
      <color theme="3"/>
      <name val="Arial"/>
      <family val="2"/>
      <charset val="1"/>
      <scheme val="minor"/>
    </font>
    <font>
      <sz val="11"/>
      <color rgb="FF006100"/>
      <name val="Arial"/>
      <family val="2"/>
      <charset val="1"/>
      <scheme val="minor"/>
    </font>
    <font>
      <sz val="11"/>
      <color rgb="FF9C0006"/>
      <name val="Arial"/>
      <family val="2"/>
      <charset val="1"/>
      <scheme val="minor"/>
    </font>
    <font>
      <sz val="11"/>
      <color rgb="FF9C6500"/>
      <name val="Arial"/>
      <family val="2"/>
      <charset val="1"/>
      <scheme val="minor"/>
    </font>
    <font>
      <sz val="11"/>
      <color rgb="FF3F3F76"/>
      <name val="Arial"/>
      <family val="2"/>
      <charset val="1"/>
      <scheme val="minor"/>
    </font>
    <font>
      <b/>
      <sz val="11"/>
      <color rgb="FF3F3F3F"/>
      <name val="Arial"/>
      <family val="2"/>
      <charset val="1"/>
      <scheme val="minor"/>
    </font>
    <font>
      <b/>
      <sz val="11"/>
      <color rgb="FFFA7D00"/>
      <name val="Arial"/>
      <family val="2"/>
      <charset val="1"/>
      <scheme val="minor"/>
    </font>
    <font>
      <sz val="11"/>
      <color rgb="FFFA7D00"/>
      <name val="Arial"/>
      <family val="2"/>
      <charset val="1"/>
      <scheme val="minor"/>
    </font>
    <font>
      <b/>
      <sz val="11"/>
      <color theme="0"/>
      <name val="Arial"/>
      <family val="2"/>
      <charset val="1"/>
      <scheme val="minor"/>
    </font>
    <font>
      <sz val="11"/>
      <color rgb="FFFF0000"/>
      <name val="Arial"/>
      <family val="2"/>
      <charset val="1"/>
      <scheme val="minor"/>
    </font>
    <font>
      <i/>
      <sz val="11"/>
      <color rgb="FF7F7F7F"/>
      <name val="Arial"/>
      <family val="2"/>
      <charset val="1"/>
      <scheme val="minor"/>
    </font>
    <font>
      <b/>
      <sz val="11"/>
      <color theme="1"/>
      <name val="Arial"/>
      <family val="2"/>
      <charset val="1"/>
      <scheme val="minor"/>
    </font>
    <font>
      <sz val="11"/>
      <color theme="0"/>
      <name val="Arial"/>
      <family val="2"/>
      <charset val="1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93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</cellStyleXfs>
  <cellXfs count="383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176" fontId="46" fillId="37" borderId="45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/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43" fontId="11" fillId="0" borderId="70" xfId="65" applyNumberFormat="1" applyFont="1" applyFill="1" applyBorder="1" applyAlignment="1"/>
    <xf numFmtId="43" fontId="11" fillId="0" borderId="19" xfId="65" applyNumberFormat="1" applyFont="1" applyFill="1" applyBorder="1" applyAlignment="1"/>
    <xf numFmtId="167" fontId="8" fillId="0" borderId="0" xfId="64" applyNumberFormat="1" applyFont="1" applyBorder="1" applyAlignment="1">
      <alignment horizontal="right"/>
    </xf>
    <xf numFmtId="10" fontId="11" fillId="0" borderId="37" xfId="311" applyNumberFormat="1" applyFont="1" applyFill="1" applyBorder="1" applyAlignment="1">
      <alignment horizontal="right"/>
    </xf>
    <xf numFmtId="10" fontId="11" fillId="0" borderId="63" xfId="311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3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25" defaultRowHeight="14.25"/>
  <cols>
    <col min="1" max="1" width="18.125" style="67"/>
    <col min="2" max="2" width="18.125" style="159"/>
    <col min="3" max="5" width="18.125" style="67"/>
    <col min="6" max="6" width="18.125" style="155"/>
    <col min="7" max="16384" width="18.1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25" defaultRowHeight="14.25"/>
  <cols>
    <col min="1" max="1" width="5.875" style="79" customWidth="1"/>
    <col min="2" max="11" width="9.125" style="79"/>
    <col min="12" max="12" width="16.125" style="79" customWidth="1"/>
    <col min="13" max="13" width="12.25" style="79" customWidth="1"/>
    <col min="14" max="14" width="17.75" style="79" customWidth="1"/>
    <col min="15" max="15" width="9.125" style="40"/>
    <col min="16" max="16" width="13.125" style="40" customWidth="1"/>
    <col min="17" max="18" width="9.125" style="79"/>
    <col min="19" max="19" width="17.375" style="79" customWidth="1"/>
    <col min="20" max="20" width="9.125" style="79"/>
    <col min="21" max="21" width="22.75" style="79" customWidth="1"/>
    <col min="22" max="22" width="9.125" style="79"/>
    <col min="23" max="23" width="14.25" style="79" customWidth="1"/>
    <col min="24" max="16384" width="9.1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0" t="s">
        <v>50</v>
      </c>
      <c r="B2" s="311"/>
      <c r="C2" s="311"/>
      <c r="D2" s="311"/>
      <c r="E2" s="311"/>
      <c r="F2" s="311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2" t="s">
        <v>51</v>
      </c>
      <c r="D3" s="312"/>
      <c r="E3" s="312"/>
      <c r="F3" s="312"/>
      <c r="G3" s="312"/>
      <c r="H3" s="312"/>
      <c r="I3" s="312"/>
      <c r="J3" s="312"/>
      <c r="K3" s="312"/>
      <c r="L3" s="312"/>
      <c r="M3" s="313" t="s">
        <v>23</v>
      </c>
      <c r="N3" s="320"/>
      <c r="O3" s="327" t="s">
        <v>24</v>
      </c>
      <c r="P3" s="328"/>
      <c r="Q3" s="313" t="s">
        <v>5</v>
      </c>
      <c r="R3" s="313"/>
      <c r="S3" s="320"/>
      <c r="T3" s="315"/>
      <c r="U3" s="322" t="s">
        <v>26</v>
      </c>
      <c r="V3" s="323"/>
      <c r="W3" s="324" t="s">
        <v>25</v>
      </c>
    </row>
    <row r="4" spans="1:23" ht="12.75" customHeight="1">
      <c r="A4" s="320" t="s">
        <v>27</v>
      </c>
      <c r="B4" s="313" t="s">
        <v>28</v>
      </c>
      <c r="C4" s="313" t="s">
        <v>29</v>
      </c>
      <c r="D4" s="313" t="s">
        <v>30</v>
      </c>
      <c r="E4" s="313" t="s">
        <v>31</v>
      </c>
      <c r="F4" s="313" t="s">
        <v>32</v>
      </c>
      <c r="G4" s="313" t="s">
        <v>33</v>
      </c>
      <c r="H4" s="316" t="s">
        <v>52</v>
      </c>
      <c r="I4" s="313" t="s">
        <v>34</v>
      </c>
      <c r="J4" s="315"/>
      <c r="K4" s="313" t="s">
        <v>35</v>
      </c>
      <c r="L4" s="313" t="s">
        <v>36</v>
      </c>
      <c r="M4" s="313" t="s">
        <v>35</v>
      </c>
      <c r="N4" s="313" t="s">
        <v>37</v>
      </c>
      <c r="O4" s="313" t="s">
        <v>35</v>
      </c>
      <c r="P4" s="313" t="s">
        <v>37</v>
      </c>
      <c r="Q4" s="313" t="s">
        <v>38</v>
      </c>
      <c r="R4" s="313" t="s">
        <v>39</v>
      </c>
      <c r="S4" s="313" t="s">
        <v>36</v>
      </c>
      <c r="T4" s="313" t="s">
        <v>39</v>
      </c>
      <c r="U4" s="316" t="s">
        <v>36</v>
      </c>
      <c r="V4" s="313" t="s">
        <v>39</v>
      </c>
      <c r="W4" s="325"/>
    </row>
    <row r="5" spans="1:23">
      <c r="A5" s="315"/>
      <c r="B5" s="315"/>
      <c r="C5" s="315"/>
      <c r="D5" s="315"/>
      <c r="E5" s="315"/>
      <c r="F5" s="315"/>
      <c r="G5" s="315"/>
      <c r="H5" s="317"/>
      <c r="I5" s="106" t="s">
        <v>40</v>
      </c>
      <c r="J5" s="106" t="s">
        <v>41</v>
      </c>
      <c r="K5" s="315"/>
      <c r="L5" s="315"/>
      <c r="M5" s="315"/>
      <c r="N5" s="315"/>
      <c r="O5" s="315"/>
      <c r="P5" s="315"/>
      <c r="Q5" s="314"/>
      <c r="R5" s="314"/>
      <c r="S5" s="315"/>
      <c r="T5" s="314"/>
      <c r="U5" s="317"/>
      <c r="V5" s="321"/>
      <c r="W5" s="326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8" t="s">
        <v>5</v>
      </c>
      <c r="B179" s="319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25" defaultRowHeight="18.75"/>
  <cols>
    <col min="1" max="1" width="30.25" style="42" customWidth="1"/>
    <col min="2" max="2" width="7" style="43" customWidth="1"/>
    <col min="3" max="3" width="11.375" style="43" bestFit="1" customWidth="1"/>
    <col min="4" max="4" width="16.25" style="42" customWidth="1"/>
    <col min="5" max="5" width="14" style="42" customWidth="1"/>
    <col min="6" max="6" width="10.125" style="43" customWidth="1"/>
    <col min="7" max="7" width="10.375" style="42" customWidth="1"/>
    <col min="8" max="8" width="9.125" style="55"/>
    <col min="9" max="9" width="23" style="55" bestFit="1" customWidth="1"/>
    <col min="10" max="10" width="9.125" style="55" hidden="1" customWidth="1"/>
    <col min="11" max="11" width="11.375" style="55" hidden="1" customWidth="1"/>
    <col min="12" max="12" width="0" style="55" hidden="1" customWidth="1"/>
    <col min="13" max="13" width="26.125" style="55" hidden="1" customWidth="1"/>
    <col min="14" max="15" width="0" style="55" hidden="1" customWidth="1"/>
    <col min="16" max="16" width="33.25" style="55" hidden="1" customWidth="1"/>
    <col min="17" max="17" width="15.125" style="55" hidden="1" customWidth="1"/>
    <col min="18" max="18" width="12.75" style="55" hidden="1" customWidth="1"/>
    <col min="19" max="19" width="14.375" style="55" hidden="1" customWidth="1"/>
    <col min="20" max="20" width="15.25" style="55" hidden="1" customWidth="1"/>
    <col min="21" max="21" width="39.875" style="55" hidden="1" customWidth="1"/>
    <col min="22" max="22" width="22.375" style="55" hidden="1" customWidth="1"/>
    <col min="23" max="23" width="13.75" style="55" hidden="1" customWidth="1"/>
    <col min="24" max="30" width="0" style="55" hidden="1" customWidth="1"/>
    <col min="31" max="76" width="9.125" style="55"/>
    <col min="77" max="16384" width="9.125" style="42"/>
  </cols>
  <sheetData>
    <row r="1" spans="1:76" s="41" customFormat="1" ht="26.25">
      <c r="A1" s="334" t="s">
        <v>210</v>
      </c>
      <c r="B1" s="334"/>
      <c r="C1" s="334"/>
      <c r="D1" s="334"/>
      <c r="E1" s="334"/>
      <c r="F1" s="334"/>
      <c r="G1" s="334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5" t="e">
        <f>#REF!</f>
        <v>#REF!</v>
      </c>
      <c r="C2" s="336"/>
      <c r="D2" s="336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3"/>
      <c r="C3" s="333"/>
      <c r="D3" s="33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9">
        <v>41948</v>
      </c>
      <c r="C4" s="329"/>
      <c r="D4" s="329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9">
        <v>41949</v>
      </c>
      <c r="C5" s="329"/>
      <c r="D5" s="329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3">
        <v>111000</v>
      </c>
      <c r="C6" s="333"/>
      <c r="D6" s="33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31">
        <f>+$B$6*$F$7/$C$7</f>
        <v>111000</v>
      </c>
      <c r="C8" s="331"/>
      <c r="D8" s="331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9" t="s">
        <v>226</v>
      </c>
      <c r="C9" s="329"/>
      <c r="D9" s="329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3" t="e">
        <f>VLOOKUP(I11,#REF!,4,0)*1000</f>
        <v>#REF!</v>
      </c>
      <c r="C11" s="333"/>
      <c r="D11" s="33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31" t="e">
        <f>+ ROUND((B11-B19)*F10/C10,0)</f>
        <v>#REF!</v>
      </c>
      <c r="C12" s="331"/>
      <c r="D12" s="331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32" t="s">
        <v>212</v>
      </c>
      <c r="C13" s="332"/>
      <c r="D13" s="332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31">
        <f>+IF($E$13=1,ROUNDDOWN($B$8*$F$10/$C$10,0),IF(MROUND($B$8*$F$10/$C$10,10)-($B$8*$F$10/$C$10)&gt;0,MROUND($B$8*$F$10/$C$10,10)-10,MROUND($B$8*$F$10/$C$10,10)))</f>
        <v>55500</v>
      </c>
      <c r="C14" s="331"/>
      <c r="D14" s="331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31">
        <f>ROUNDDOWN($B$8*$F$10/$C$10,0)-B14</f>
        <v>0</v>
      </c>
      <c r="C15" s="331"/>
      <c r="D15" s="331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32" t="s">
        <v>223</v>
      </c>
      <c r="C16" s="332"/>
      <c r="D16" s="332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3">
        <v>10000</v>
      </c>
      <c r="C17" s="333"/>
      <c r="D17" s="33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31">
        <f>+IF($E$16=1,B17*B15,0)</f>
        <v>0</v>
      </c>
      <c r="C18" s="331"/>
      <c r="D18" s="331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3">
        <v>10000</v>
      </c>
      <c r="C19" s="333"/>
      <c r="D19" s="33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31">
        <f>+B19*B14</f>
        <v>555000000</v>
      </c>
      <c r="C20" s="331"/>
      <c r="D20" s="331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9"/>
      <c r="C21" s="329"/>
      <c r="D21" s="329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30" t="s">
        <v>241</v>
      </c>
      <c r="F23" s="330"/>
      <c r="G23" s="330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25"/>
  <cols>
    <col min="1" max="1" width="9.125" style="124"/>
    <col min="2" max="2" width="23.625" style="124" bestFit="1" customWidth="1"/>
    <col min="3" max="3" width="18.375" style="124" bestFit="1" customWidth="1"/>
    <col min="4" max="4" width="57" style="124" bestFit="1" customWidth="1"/>
    <col min="5" max="6" width="15.875" style="124" customWidth="1"/>
    <col min="7" max="8" width="15.25" style="124" customWidth="1"/>
  </cols>
  <sheetData>
    <row r="1" spans="2:8" ht="15">
      <c r="B1" s="125" t="s">
        <v>326</v>
      </c>
      <c r="C1" s="125" t="s">
        <v>327</v>
      </c>
      <c r="D1" s="125"/>
      <c r="E1" s="338" t="s">
        <v>328</v>
      </c>
      <c r="F1" s="338"/>
      <c r="G1" s="339" t="s">
        <v>329</v>
      </c>
      <c r="H1" s="339"/>
    </row>
    <row r="2" spans="2:8" ht="15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ht="15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ht="15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ht="15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ht="15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ht="15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ht="15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ht="15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 ht="15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ht="15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40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40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40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7" t="s">
        <v>398</v>
      </c>
      <c r="C62" s="337" t="s">
        <v>310</v>
      </c>
      <c r="D62" s="337" t="s">
        <v>403</v>
      </c>
      <c r="E62" s="341">
        <v>140130</v>
      </c>
      <c r="F62" s="341">
        <v>7</v>
      </c>
      <c r="G62" s="40">
        <v>215002</v>
      </c>
      <c r="H62" s="40">
        <v>0</v>
      </c>
    </row>
    <row r="63" spans="1:9" s="40" customFormat="1">
      <c r="B63" s="337"/>
      <c r="C63" s="337"/>
      <c r="D63" s="337"/>
      <c r="E63" s="341"/>
      <c r="F63" s="341"/>
      <c r="G63" s="40">
        <v>215003</v>
      </c>
      <c r="H63" s="40">
        <v>0</v>
      </c>
      <c r="I63" s="40" t="s">
        <v>406</v>
      </c>
    </row>
    <row r="64" spans="1:9" ht="15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25" defaultRowHeight="14.25"/>
  <cols>
    <col min="1" max="1" width="9.125" style="142"/>
    <col min="2" max="2" width="8.375" style="142" customWidth="1"/>
    <col min="3" max="3" width="19.625" style="142" customWidth="1"/>
    <col min="4" max="4" width="23.75" style="142" customWidth="1"/>
    <col min="5" max="5" width="20.125" style="142" bestFit="1" customWidth="1"/>
    <col min="6" max="6" width="18.625" style="142" customWidth="1"/>
    <col min="7" max="7" width="17" style="142" customWidth="1"/>
    <col min="8" max="8" width="20.75" style="142" customWidth="1"/>
    <col min="9" max="9" width="15.375" style="142" customWidth="1"/>
    <col min="10" max="10" width="17.875" style="142" bestFit="1" customWidth="1"/>
    <col min="11" max="11" width="18.375" style="142" customWidth="1"/>
    <col min="12" max="12" width="9.125" style="142"/>
    <col min="13" max="13" width="18.75" style="142" bestFit="1" customWidth="1"/>
    <col min="14" max="16384" width="9.1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42" t="s">
        <v>20</v>
      </c>
      <c r="C32" s="342"/>
      <c r="D32" s="342"/>
      <c r="E32" s="342"/>
      <c r="F32" s="342"/>
      <c r="G32" s="342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42" t="s">
        <v>14</v>
      </c>
      <c r="C39" s="342"/>
      <c r="D39" s="342"/>
      <c r="E39" s="342"/>
      <c r="F39" s="342"/>
      <c r="G39" s="342"/>
    </row>
    <row r="40" spans="2:10" ht="1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3"/>
      <c r="E43" s="344"/>
      <c r="F43" s="344"/>
      <c r="G43" s="344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30" zoomScaleNormal="100" workbookViewId="0">
      <selection activeCell="D18" sqref="D18"/>
    </sheetView>
  </sheetViews>
  <sheetFormatPr defaultColWidth="9.125" defaultRowHeight="15"/>
  <cols>
    <col min="1" max="1" width="2.125" style="168" customWidth="1"/>
    <col min="2" max="2" width="6.375" style="168" customWidth="1"/>
    <col min="3" max="3" width="30.375" style="168" customWidth="1"/>
    <col min="4" max="4" width="42.75" style="168" customWidth="1"/>
    <col min="5" max="6" width="24.625" style="168" customWidth="1"/>
    <col min="7" max="7" width="21.375" style="168" customWidth="1"/>
    <col min="8" max="8" width="17.625" style="168" bestFit="1" customWidth="1"/>
    <col min="9" max="9" width="14.875" style="168" bestFit="1" customWidth="1"/>
    <col min="10" max="10" width="11.875" style="168" bestFit="1" customWidth="1"/>
    <col min="11" max="11" width="19" style="168" bestFit="1" customWidth="1"/>
    <col min="12" max="16384" width="9.125" style="168"/>
  </cols>
  <sheetData>
    <row r="1" spans="1:6" ht="24" customHeight="1">
      <c r="A1" s="345" t="s">
        <v>563</v>
      </c>
      <c r="B1" s="345"/>
      <c r="C1" s="345"/>
      <c r="D1" s="345"/>
      <c r="E1" s="345"/>
      <c r="F1" s="345"/>
    </row>
    <row r="2" spans="1:6" ht="15.75" customHeight="1">
      <c r="A2" s="369" t="s">
        <v>564</v>
      </c>
      <c r="B2" s="369"/>
      <c r="C2" s="369"/>
      <c r="D2" s="369"/>
      <c r="E2" s="369"/>
      <c r="F2" s="369"/>
    </row>
    <row r="3" spans="1:6" ht="19.5" customHeight="1">
      <c r="A3" s="370" t="s">
        <v>584</v>
      </c>
      <c r="B3" s="370"/>
      <c r="C3" s="370"/>
      <c r="D3" s="370"/>
      <c r="E3" s="370"/>
      <c r="F3" s="370"/>
    </row>
    <row r="4" spans="1:6" ht="18" customHeight="1">
      <c r="A4" s="371" t="s">
        <v>565</v>
      </c>
      <c r="B4" s="371"/>
      <c r="C4" s="371"/>
      <c r="D4" s="371"/>
      <c r="E4" s="371"/>
      <c r="F4" s="371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5" t="s">
        <v>566</v>
      </c>
      <c r="B6" s="345"/>
      <c r="C6" s="345"/>
      <c r="D6" s="345"/>
      <c r="E6" s="345"/>
      <c r="F6" s="345"/>
    </row>
    <row r="7" spans="1:6" ht="15.75" customHeight="1">
      <c r="A7" s="345" t="s">
        <v>567</v>
      </c>
      <c r="B7" s="345"/>
      <c r="C7" s="345"/>
      <c r="D7" s="345"/>
      <c r="E7" s="345"/>
      <c r="F7" s="345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595</v>
      </c>
    </row>
    <row r="17" spans="1:11" ht="15.75" customHeight="1">
      <c r="A17" s="173"/>
      <c r="B17" s="174" t="s">
        <v>539</v>
      </c>
      <c r="C17" s="173"/>
      <c r="D17" s="174" t="s">
        <v>596</v>
      </c>
    </row>
    <row r="18" spans="1:11" s="175" customFormat="1" ht="15.75" customHeight="1">
      <c r="A18" s="364" t="s">
        <v>572</v>
      </c>
      <c r="B18" s="364"/>
      <c r="C18" s="364"/>
      <c r="D18" s="161" t="str">
        <f>"Từ ngày "&amp;TEXT(G18,"dd/mm/yyyy")&amp;" đến "&amp;TEXT(G19,"dd/mm/yyyy")</f>
        <v>Từ ngày 04/09/2023 đến 10/09/2023</v>
      </c>
      <c r="G18" s="176">
        <v>45173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04/09/2023 to 10/09/2023</v>
      </c>
      <c r="G19" s="176">
        <f>+G18+6</f>
        <v>45179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G19+1</f>
        <v>45180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9">
        <f>D20</f>
        <v>45180</v>
      </c>
      <c r="E21" s="379"/>
      <c r="F21" s="379"/>
      <c r="G21" s="379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72" t="s">
        <v>531</v>
      </c>
      <c r="B23" s="373"/>
      <c r="C23" s="374" t="s">
        <v>541</v>
      </c>
      <c r="D23" s="373"/>
      <c r="E23" s="184" t="s">
        <v>542</v>
      </c>
      <c r="F23" s="272" t="s">
        <v>560</v>
      </c>
      <c r="H23" s="179"/>
      <c r="K23" s="185"/>
    </row>
    <row r="24" spans="1:11" ht="15.75" customHeight="1">
      <c r="A24" s="375" t="s">
        <v>27</v>
      </c>
      <c r="B24" s="376"/>
      <c r="C24" s="377" t="s">
        <v>330</v>
      </c>
      <c r="D24" s="378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45179</v>
      </c>
      <c r="F25" s="191">
        <f>+G18-1</f>
        <v>45172</v>
      </c>
      <c r="G25" s="192"/>
      <c r="H25" s="179"/>
      <c r="K25" s="185"/>
    </row>
    <row r="26" spans="1:11" ht="15.75" customHeight="1">
      <c r="A26" s="367" t="s">
        <v>574</v>
      </c>
      <c r="B26" s="368"/>
      <c r="C26" s="193" t="s">
        <v>544</v>
      </c>
      <c r="D26" s="193"/>
      <c r="E26" s="194"/>
      <c r="F26" s="274"/>
      <c r="H26" s="179"/>
      <c r="K26" s="195"/>
    </row>
    <row r="27" spans="1:11" ht="15.75" customHeight="1">
      <c r="A27" s="196"/>
      <c r="B27" s="197"/>
      <c r="C27" s="198" t="s">
        <v>545</v>
      </c>
      <c r="D27" s="199"/>
      <c r="E27" s="299"/>
      <c r="F27" s="277"/>
      <c r="H27" s="200"/>
      <c r="K27" s="195"/>
    </row>
    <row r="28" spans="1:11" ht="15.75" customHeight="1">
      <c r="A28" s="360">
        <v>1</v>
      </c>
      <c r="B28" s="361"/>
      <c r="C28" s="201" t="s">
        <v>546</v>
      </c>
      <c r="D28" s="202"/>
      <c r="E28" s="300"/>
      <c r="F28" s="301"/>
      <c r="H28" s="203"/>
      <c r="K28" s="195"/>
    </row>
    <row r="29" spans="1:11" ht="15.75" customHeight="1">
      <c r="A29" s="204"/>
      <c r="B29" s="205"/>
      <c r="C29" s="206" t="s">
        <v>547</v>
      </c>
      <c r="D29" s="207"/>
      <c r="E29" s="276"/>
      <c r="F29" s="277"/>
      <c r="H29" s="203"/>
      <c r="K29" s="195"/>
    </row>
    <row r="30" spans="1:11" ht="15.75" customHeight="1">
      <c r="A30" s="362">
        <v>1.1000000000000001</v>
      </c>
      <c r="B30" s="363"/>
      <c r="C30" s="208" t="s">
        <v>586</v>
      </c>
      <c r="D30" s="209"/>
      <c r="E30" s="163">
        <f>F34</f>
        <v>72134741051</v>
      </c>
      <c r="F30" s="284">
        <v>67752903550</v>
      </c>
      <c r="G30" s="210"/>
      <c r="H30" s="211"/>
      <c r="I30" s="210"/>
      <c r="J30" s="210"/>
      <c r="K30" s="185"/>
    </row>
    <row r="31" spans="1:11" ht="15.75" customHeight="1">
      <c r="A31" s="365">
        <v>1.2</v>
      </c>
      <c r="B31" s="366"/>
      <c r="C31" s="212" t="s">
        <v>587</v>
      </c>
      <c r="D31" s="213"/>
      <c r="E31" s="261">
        <f>F35</f>
        <v>11877.39</v>
      </c>
      <c r="F31" s="285">
        <v>11215.09</v>
      </c>
      <c r="G31" s="210"/>
      <c r="H31" s="211"/>
      <c r="I31" s="210"/>
      <c r="J31" s="210"/>
      <c r="K31" s="185"/>
    </row>
    <row r="32" spans="1:11" ht="15.75" customHeight="1">
      <c r="A32" s="360">
        <v>2</v>
      </c>
      <c r="B32" s="361"/>
      <c r="C32" s="201" t="s">
        <v>548</v>
      </c>
      <c r="D32" s="202"/>
      <c r="E32" s="262"/>
      <c r="F32" s="286"/>
      <c r="G32" s="210"/>
      <c r="H32" s="211"/>
      <c r="I32" s="210"/>
      <c r="J32" s="210"/>
      <c r="K32" s="185"/>
    </row>
    <row r="33" spans="1:11" ht="15.75" customHeight="1">
      <c r="A33" s="214"/>
      <c r="B33" s="215"/>
      <c r="C33" s="212" t="s">
        <v>549</v>
      </c>
      <c r="D33" s="207"/>
      <c r="E33" s="263"/>
      <c r="F33" s="287"/>
      <c r="G33" s="210"/>
      <c r="H33" s="211"/>
      <c r="I33" s="210"/>
      <c r="J33" s="210"/>
      <c r="K33" s="185"/>
    </row>
    <row r="34" spans="1:11" ht="15.75" customHeight="1">
      <c r="A34" s="362">
        <v>2.1</v>
      </c>
      <c r="B34" s="363"/>
      <c r="C34" s="208" t="s">
        <v>588</v>
      </c>
      <c r="D34" s="209"/>
      <c r="E34" s="163">
        <v>74608121112</v>
      </c>
      <c r="F34" s="284">
        <v>72134741051</v>
      </c>
      <c r="G34" s="210"/>
      <c r="H34" s="211"/>
      <c r="I34" s="210"/>
      <c r="J34" s="210"/>
      <c r="K34" s="216"/>
    </row>
    <row r="35" spans="1:11" ht="15.75" customHeight="1">
      <c r="A35" s="365">
        <v>2.2000000000000002</v>
      </c>
      <c r="B35" s="366"/>
      <c r="C35" s="217" t="s">
        <v>589</v>
      </c>
      <c r="D35" s="207"/>
      <c r="E35" s="261">
        <v>12038.73</v>
      </c>
      <c r="F35" s="285">
        <v>11877.39</v>
      </c>
      <c r="G35" s="210"/>
      <c r="H35" s="211"/>
      <c r="I35" s="210"/>
      <c r="J35" s="210"/>
    </row>
    <row r="36" spans="1:11" ht="15.75" customHeight="1">
      <c r="A36" s="347">
        <v>3</v>
      </c>
      <c r="B36" s="348"/>
      <c r="C36" s="218" t="s">
        <v>577</v>
      </c>
      <c r="D36" s="219"/>
      <c r="E36" s="264"/>
      <c r="F36" s="288"/>
      <c r="G36" s="210"/>
      <c r="H36" s="211"/>
      <c r="I36" s="210"/>
      <c r="J36" s="210"/>
    </row>
    <row r="37" spans="1:11" ht="15.75" customHeight="1">
      <c r="A37" s="220"/>
      <c r="B37" s="221"/>
      <c r="C37" s="222" t="s">
        <v>578</v>
      </c>
      <c r="D37" s="223"/>
      <c r="E37" s="275">
        <f>E34-E30</f>
        <v>2473380061</v>
      </c>
      <c r="F37" s="289">
        <v>4381837501</v>
      </c>
      <c r="G37" s="210"/>
      <c r="H37" s="211"/>
      <c r="I37" s="210"/>
      <c r="J37" s="210"/>
    </row>
    <row r="38" spans="1:11" ht="15.75" customHeight="1">
      <c r="A38" s="349">
        <v>3.1</v>
      </c>
      <c r="B38" s="350"/>
      <c r="C38" s="224" t="s">
        <v>550</v>
      </c>
      <c r="D38" s="225"/>
      <c r="E38" s="264"/>
      <c r="F38" s="288"/>
      <c r="G38" s="210"/>
      <c r="H38" s="211"/>
      <c r="I38" s="210"/>
      <c r="J38" s="210"/>
    </row>
    <row r="39" spans="1:11" ht="15.75" customHeight="1">
      <c r="A39" s="226"/>
      <c r="B39" s="227"/>
      <c r="C39" s="222" t="s">
        <v>551</v>
      </c>
      <c r="D39" s="228"/>
      <c r="E39" s="265">
        <f>E37-E41</f>
        <v>989357341</v>
      </c>
      <c r="F39" s="290">
        <v>4012017341</v>
      </c>
      <c r="G39" s="210"/>
      <c r="H39" s="211"/>
      <c r="I39" s="210"/>
      <c r="J39" s="210"/>
    </row>
    <row r="40" spans="1:11" ht="15.75" customHeight="1">
      <c r="A40" s="351">
        <v>3.2</v>
      </c>
      <c r="B40" s="352"/>
      <c r="C40" s="229" t="s">
        <v>585</v>
      </c>
      <c r="D40" s="230"/>
      <c r="E40" s="266"/>
      <c r="F40" s="291"/>
      <c r="G40" s="210"/>
      <c r="H40" s="211"/>
      <c r="I40" s="210"/>
      <c r="J40" s="210"/>
    </row>
    <row r="41" spans="1:11" ht="15.75" customHeight="1">
      <c r="A41" s="231"/>
      <c r="B41" s="232"/>
      <c r="C41" s="167" t="s">
        <v>580</v>
      </c>
      <c r="D41" s="228"/>
      <c r="E41" s="275">
        <v>1484022720</v>
      </c>
      <c r="F41" s="289">
        <v>369820160</v>
      </c>
      <c r="G41" s="210"/>
      <c r="H41" s="307"/>
      <c r="I41" s="210"/>
      <c r="J41" s="210"/>
    </row>
    <row r="42" spans="1:11" ht="15.75" customHeight="1">
      <c r="A42" s="351">
        <v>3.3</v>
      </c>
      <c r="B42" s="352"/>
      <c r="C42" s="224" t="s">
        <v>552</v>
      </c>
      <c r="D42" s="225"/>
      <c r="E42" s="267"/>
      <c r="F42" s="292"/>
      <c r="G42" s="210"/>
      <c r="H42" s="211"/>
      <c r="I42" s="210"/>
      <c r="J42" s="210"/>
    </row>
    <row r="43" spans="1:11" ht="15.75" customHeight="1">
      <c r="A43" s="226"/>
      <c r="B43" s="233"/>
      <c r="C43" s="167" t="s">
        <v>553</v>
      </c>
      <c r="D43" s="228"/>
      <c r="E43" s="268"/>
      <c r="F43" s="293"/>
      <c r="G43" s="210"/>
      <c r="H43" s="211"/>
      <c r="I43" s="210"/>
      <c r="J43" s="210"/>
    </row>
    <row r="44" spans="1:11" ht="15.75" customHeight="1">
      <c r="A44" s="347">
        <v>4</v>
      </c>
      <c r="B44" s="353">
        <v>4</v>
      </c>
      <c r="C44" s="234" t="s">
        <v>575</v>
      </c>
      <c r="D44" s="225"/>
      <c r="E44" s="308"/>
      <c r="F44" s="309"/>
      <c r="G44" s="210"/>
      <c r="H44" s="211"/>
      <c r="I44" s="210"/>
      <c r="J44" s="210"/>
    </row>
    <row r="45" spans="1:11" ht="15.75" customHeight="1">
      <c r="A45" s="235"/>
      <c r="B45" s="236"/>
      <c r="C45" s="167" t="s">
        <v>579</v>
      </c>
      <c r="D45" s="228"/>
      <c r="E45" s="269">
        <f>E35/E31-1</f>
        <v>1.3583792398835115E-2</v>
      </c>
      <c r="F45" s="294">
        <v>5.905436336222003E-2</v>
      </c>
      <c r="G45" s="200"/>
      <c r="H45" s="211"/>
      <c r="I45" s="210"/>
      <c r="J45" s="210"/>
    </row>
    <row r="46" spans="1:11" ht="15.75" customHeight="1">
      <c r="A46" s="347">
        <v>5</v>
      </c>
      <c r="B46" s="353"/>
      <c r="C46" s="237" t="s">
        <v>554</v>
      </c>
      <c r="D46" s="238"/>
      <c r="E46" s="270"/>
      <c r="F46" s="295"/>
      <c r="G46" s="210"/>
      <c r="H46" s="211"/>
      <c r="I46" s="210"/>
      <c r="J46" s="210"/>
    </row>
    <row r="47" spans="1:11" ht="15.75" customHeight="1">
      <c r="A47" s="220"/>
      <c r="B47" s="221"/>
      <c r="C47" s="239" t="s">
        <v>555</v>
      </c>
      <c r="D47" s="240"/>
      <c r="E47" s="271"/>
      <c r="F47" s="296"/>
      <c r="G47" s="210"/>
      <c r="H47" s="211"/>
      <c r="I47" s="210"/>
      <c r="J47" s="210"/>
    </row>
    <row r="48" spans="1:11" ht="15.75" customHeight="1">
      <c r="A48" s="358">
        <v>5.0999999999999996</v>
      </c>
      <c r="B48" s="359"/>
      <c r="C48" s="241" t="s">
        <v>590</v>
      </c>
      <c r="D48" s="209"/>
      <c r="E48" s="303">
        <v>12099</v>
      </c>
      <c r="F48" s="297">
        <v>11879.84</v>
      </c>
      <c r="G48" s="210"/>
      <c r="H48" s="211"/>
      <c r="I48" s="210"/>
      <c r="J48" s="210"/>
    </row>
    <row r="49" spans="1:10" ht="15.75" customHeight="1">
      <c r="A49" s="358">
        <v>5.2</v>
      </c>
      <c r="B49" s="359"/>
      <c r="C49" s="242" t="s">
        <v>591</v>
      </c>
      <c r="D49" s="243"/>
      <c r="E49" s="303">
        <v>9071.6299999999992</v>
      </c>
      <c r="F49" s="298">
        <v>9071.6299999999992</v>
      </c>
      <c r="G49" s="210"/>
      <c r="H49" s="211"/>
      <c r="I49" s="210"/>
      <c r="J49" s="210"/>
    </row>
    <row r="50" spans="1:10" ht="15.75" customHeight="1">
      <c r="A50" s="356">
        <v>6</v>
      </c>
      <c r="B50" s="357"/>
      <c r="C50" s="244" t="s">
        <v>576</v>
      </c>
      <c r="D50" s="245"/>
      <c r="E50" s="278"/>
      <c r="F50" s="279"/>
      <c r="G50" s="210"/>
      <c r="H50" s="211"/>
      <c r="I50" s="210"/>
      <c r="J50" s="210"/>
    </row>
    <row r="51" spans="1:10" ht="15.75" customHeight="1">
      <c r="A51" s="358">
        <v>6.1</v>
      </c>
      <c r="B51" s="359">
        <v>6.1</v>
      </c>
      <c r="C51" s="246" t="s">
        <v>592</v>
      </c>
      <c r="D51" s="247"/>
      <c r="E51" s="306">
        <v>2835.23</v>
      </c>
      <c r="F51" s="305">
        <v>2835.23</v>
      </c>
      <c r="G51" s="304"/>
      <c r="H51" s="211"/>
      <c r="I51" s="210"/>
      <c r="J51" s="210"/>
    </row>
    <row r="52" spans="1:10" ht="15.75" customHeight="1">
      <c r="A52" s="358">
        <v>6.2</v>
      </c>
      <c r="B52" s="359"/>
      <c r="C52" s="208" t="s">
        <v>593</v>
      </c>
      <c r="D52" s="241"/>
      <c r="E52" s="281">
        <v>34132568.457900003</v>
      </c>
      <c r="F52" s="280">
        <v>33675132.449699998</v>
      </c>
      <c r="G52" s="302"/>
      <c r="H52" s="211"/>
      <c r="I52" s="210"/>
      <c r="J52" s="210"/>
    </row>
    <row r="53" spans="1:10" ht="15.75" customHeight="1" thickBot="1">
      <c r="A53" s="354">
        <v>6.2</v>
      </c>
      <c r="B53" s="355">
        <v>6.3</v>
      </c>
      <c r="C53" s="248" t="s">
        <v>581</v>
      </c>
      <c r="D53" s="248"/>
      <c r="E53" s="282">
        <v>4.5749132868070719E-4</v>
      </c>
      <c r="F53" s="283">
        <v>4.6683653339645779E-4</v>
      </c>
      <c r="G53" s="302"/>
      <c r="H53" s="211"/>
      <c r="I53" s="210"/>
      <c r="J53" s="210"/>
    </row>
    <row r="54" spans="1:10" ht="15.75" customHeight="1">
      <c r="A54" s="249"/>
      <c r="B54" s="249"/>
      <c r="C54" s="249"/>
      <c r="D54" s="249"/>
      <c r="E54" s="250"/>
      <c r="F54" s="250"/>
    </row>
    <row r="55" spans="1:10">
      <c r="B55" s="251"/>
      <c r="C55" s="252" t="s">
        <v>556</v>
      </c>
      <c r="D55" s="252"/>
      <c r="E55" s="346" t="s">
        <v>557</v>
      </c>
      <c r="F55" s="346"/>
    </row>
    <row r="56" spans="1:10">
      <c r="B56" s="251"/>
      <c r="C56" s="253" t="s">
        <v>594</v>
      </c>
      <c r="D56" s="252"/>
      <c r="E56" s="380" t="s">
        <v>558</v>
      </c>
      <c r="F56" s="346"/>
    </row>
    <row r="57" spans="1:10" ht="14.25" customHeight="1">
      <c r="C57" s="254"/>
      <c r="D57" s="254"/>
      <c r="E57" s="174"/>
      <c r="F57" s="174"/>
    </row>
    <row r="58" spans="1:10" ht="14.25" customHeight="1">
      <c r="A58" s="255"/>
      <c r="B58" s="255"/>
    </row>
    <row r="59" spans="1:10" ht="14.25" customHeight="1">
      <c r="A59" s="255"/>
      <c r="B59" s="255"/>
    </row>
    <row r="60" spans="1:10" ht="14.25" customHeight="1">
      <c r="A60" s="255"/>
      <c r="B60" s="255"/>
    </row>
    <row r="61" spans="1:10" ht="14.25" customHeight="1">
      <c r="A61" s="255"/>
      <c r="B61" s="255"/>
    </row>
    <row r="62" spans="1:10" ht="14.25" customHeight="1">
      <c r="A62" s="255"/>
      <c r="B62" s="255"/>
    </row>
    <row r="63" spans="1:10" ht="14.25" customHeight="1">
      <c r="A63" s="255"/>
      <c r="B63" s="255"/>
      <c r="C63" s="253"/>
      <c r="E63" s="381"/>
      <c r="F63" s="381"/>
    </row>
    <row r="64" spans="1:10" ht="14.25" customHeight="1">
      <c r="A64" s="256"/>
      <c r="B64" s="256"/>
      <c r="C64" s="257"/>
      <c r="D64" s="173"/>
      <c r="E64" s="382"/>
      <c r="F64" s="382"/>
    </row>
    <row r="65" spans="1:4" ht="16.5">
      <c r="A65" s="256"/>
      <c r="B65" s="256"/>
      <c r="C65" s="256"/>
      <c r="D65" s="256"/>
    </row>
    <row r="66" spans="1:4" ht="16.5">
      <c r="A66" s="258"/>
      <c r="B66" s="258"/>
      <c r="C66" s="258"/>
      <c r="D66" s="258"/>
    </row>
    <row r="67" spans="1:4" ht="16.5">
      <c r="A67" s="259"/>
      <c r="B67" s="259"/>
      <c r="C67" s="258"/>
      <c r="D67" s="258"/>
    </row>
    <row r="68" spans="1:4" ht="15.75">
      <c r="A68" s="260"/>
      <c r="B68" s="260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25"/>
  <cols>
    <col min="2" max="2" width="32.25" bestFit="1" customWidth="1"/>
    <col min="3" max="3" width="13.25" bestFit="1" customWidth="1"/>
  </cols>
  <sheetData>
    <row r="1" spans="1:3" ht="15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25"/>
  <cols>
    <col min="3" max="3" width="16.125" bestFit="1" customWidth="1"/>
    <col min="5" max="5" width="16.1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kcODWJ0tOVTc6ahWFh+Zxd8KaiQ=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MXu0rAfKPwtlK91B1/Iw1U+8yHI=</DigestValue>
    </Reference>
  </SignedInfo>
  <SignatureValue>PMjOp+KL7eizX1/J/avQdBN+kbjqpF+zrJivA/jIZfmhj9Gl5Kgoj4IQ4/+jcB4xBifP/bx7amzO
A3rmi2CULXBofReBnprU2qVjgV2DN+ykrK7dOnEhKqm/ur/VPkciFMyZ3lYOC0giW+7EKQibs2II
G7bGNvsEXMx7j+MAKHc=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HbDJ7BQnuA59RS1R0eeAmbEGYiE=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304A9fDQY0y5ypM6gVONnz5g+Zw=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2023-09-11T07:10:36Z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2023-09-11T07:10:36Z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8mcxQloyC07//dhnyP/5dl1nGW8=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NhsvDnvVyWQG7eaoLIP8+1Hqn/s=</DigestValue>
    </Reference>
  </SignedInfo>
  <SignatureValue>nBJsfXHoOmsyB55O8PLVLLM6dmabHV+o4YC9FYTVW+6aNOXvmfHuPhqCmO3Vc3XCi25m8FMjIGKw
rtbsaFPHodUnJh/QtXHn4o6X6x5o8RZXyET/5Vx6TUiff7tCMoTRPY6g/1zv3lMvpf2v7LwIDBMB
uUzMQmzJMbvHJVvQ/2M=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HbDJ7BQnuA59RS1R0eeAmbEGYiE=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J1jtmoQS87xdUdVVhGM3ye8rU2U=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wzxp2Xh8dZt/S/zsrIl/X6K+s2A=</DigestValue>
      </Reference>
      <Reference URI="/xl/styles.xml?ContentType=application/vnd.openxmlformats-officedocument.spreadsheetml.styles+xml">
        <DigestMethod Algorithm="http://www.w3.org/2000/09/xmldsig#sha1"/>
        <DigestValue>K4ktnp5SnO23UklqLTRJUhjwGoA=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zJ8jpgZnLOpz+KRZBrdxZFJLyFk=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9ghhBs649ZGgGoC9gMRVVK6QbtI=</DigestValue>
      </Reference>
      <Reference URI="/xl/worksheets/sheet2.xml?ContentType=application/vnd.openxmlformats-officedocument.spreadsheetml.worksheet+xml">
        <DigestMethod Algorithm="http://www.w3.org/2000/09/xmldsig#sha1"/>
        <DigestValue>ouNXZRJXPSUznAMGwtd8KMpt/Og=</DigestValue>
      </Reference>
      <Reference URI="/xl/worksheets/sheet3.xml?ContentType=application/vnd.openxmlformats-officedocument.spreadsheetml.worksheet+xml">
        <DigestMethod Algorithm="http://www.w3.org/2000/09/xmldsig#sha1"/>
        <DigestValue>/JblDXnoB1Ea3N/eXFXENKW+wqw=</DigestValue>
      </Reference>
      <Reference URI="/xl/worksheets/sheet4.xml?ContentType=application/vnd.openxmlformats-officedocument.spreadsheetml.worksheet+xml">
        <DigestMethod Algorithm="http://www.w3.org/2000/09/xmldsig#sha1"/>
        <DigestValue>TwrAOTguUwXYOcKfe+nHAzd7Gc0=</DigestValue>
      </Reference>
      <Reference URI="/xl/worksheets/sheet5.xml?ContentType=application/vnd.openxmlformats-officedocument.spreadsheetml.worksheet+xml">
        <DigestMethod Algorithm="http://www.w3.org/2000/09/xmldsig#sha1"/>
        <DigestValue>/GC9ccu5DT3FiTJm5cSwaj9jzbQ=</DigestValue>
      </Reference>
      <Reference URI="/xl/worksheets/sheet6.xml?ContentType=application/vnd.openxmlformats-officedocument.spreadsheetml.worksheet+xml">
        <DigestMethod Algorithm="http://www.w3.org/2000/09/xmldsig#sha1"/>
        <DigestValue>304A9fDQY0y5ypM6gVONnz5g+Zw=</DigestValue>
      </Reference>
      <Reference URI="/xl/worksheets/sheet7.xml?ContentType=application/vnd.openxmlformats-officedocument.spreadsheetml.worksheet+xml">
        <DigestMethod Algorithm="http://www.w3.org/2000/09/xmldsig#sha1"/>
        <DigestValue>7sd0nMRxtiNUCkTCd4UBHS32orY=</DigestValue>
      </Reference>
      <Reference URI="/xl/worksheets/sheet8.xml?ContentType=application/vnd.openxmlformats-officedocument.spreadsheetml.worksheet+xml">
        <DigestMethod Algorithm="http://www.w3.org/2000/09/xmldsig#sha1"/>
        <DigestValue>6i/gq7PiUz/+AXiHThkArYFEzoo=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2023-09-11T08:47:13Z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2023-09-11T08:47:13Z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VIET HA</cp:lastModifiedBy>
  <cp:lastPrinted>2023-06-05T07:07:22Z</cp:lastPrinted>
  <dcterms:created xsi:type="dcterms:W3CDTF">2014-09-25T08:23:57Z</dcterms:created>
  <dcterms:modified xsi:type="dcterms:W3CDTF">2023-09-11T07:05:48Z</dcterms:modified>
</cp:coreProperties>
</file>