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F25" i="27" l="1"/>
  <c r="G19" i="27"/>
  <c r="D20" i="27" s="1"/>
  <c r="E25" i="27" l="1"/>
  <c r="D18" i="27"/>
  <c r="E52" i="27"/>
  <c r="E53" i="27" s="1"/>
  <c r="D19" i="27" l="1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<sst xmlns="http://schemas.openxmlformats.org/spreadsheetml/2006/main" count="1388" uniqueCount="597">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</sst>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7" t="s">
        <v>50</v>
      </c>
      <c r="B2" s="308"/>
      <c r="C2" s="308"/>
      <c r="D2" s="308"/>
      <c r="E2" s="308"/>
      <c r="F2" s="30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9" t="s">
        <v>51</v>
      </c>
      <c r="D3" s="309"/>
      <c r="E3" s="309"/>
      <c r="F3" s="309"/>
      <c r="G3" s="309"/>
      <c r="H3" s="309"/>
      <c r="I3" s="309"/>
      <c r="J3" s="309"/>
      <c r="K3" s="309"/>
      <c r="L3" s="309"/>
      <c r="M3" s="310" t="s">
        <v>23</v>
      </c>
      <c r="N3" s="317"/>
      <c r="O3" s="324" t="s">
        <v>24</v>
      </c>
      <c r="P3" s="325"/>
      <c r="Q3" s="310" t="s">
        <v>5</v>
      </c>
      <c r="R3" s="310"/>
      <c r="S3" s="317"/>
      <c r="T3" s="312"/>
      <c r="U3" s="319" t="s">
        <v>26</v>
      </c>
      <c r="V3" s="320"/>
      <c r="W3" s="321" t="s">
        <v>25</v>
      </c>
    </row>
    <row r="4" spans="1:23" ht="12.75" customHeight="1">
      <c r="A4" s="317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13" t="s">
        <v>52</v>
      </c>
      <c r="I4" s="310" t="s">
        <v>34</v>
      </c>
      <c r="J4" s="312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13" t="s">
        <v>36</v>
      </c>
      <c r="V4" s="310" t="s">
        <v>39</v>
      </c>
      <c r="W4" s="322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11"/>
      <c r="R5" s="311"/>
      <c r="S5" s="312"/>
      <c r="T5" s="311"/>
      <c r="U5" s="314"/>
      <c r="V5" s="318"/>
      <c r="W5" s="32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35" zoomScaleNormal="100" workbookViewId="0">
      <selection activeCell="E48" sqref="E4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2" t="s">
        <v>563</v>
      </c>
      <c r="B1" s="342"/>
      <c r="C1" s="342"/>
      <c r="D1" s="342"/>
      <c r="E1" s="342"/>
      <c r="F1" s="342"/>
    </row>
    <row r="2" spans="1:6" ht="15.75" customHeight="1">
      <c r="A2" s="366" t="s">
        <v>564</v>
      </c>
      <c r="B2" s="366"/>
      <c r="C2" s="366"/>
      <c r="D2" s="366"/>
      <c r="E2" s="366"/>
      <c r="F2" s="366"/>
    </row>
    <row r="3" spans="1:6" ht="19.5" customHeight="1">
      <c r="A3" s="367" t="s">
        <v>586</v>
      </c>
      <c r="B3" s="367"/>
      <c r="C3" s="367"/>
      <c r="D3" s="367"/>
      <c r="E3" s="367"/>
      <c r="F3" s="367"/>
    </row>
    <row r="4" spans="1:6" ht="18" customHeight="1">
      <c r="A4" s="368" t="s">
        <v>565</v>
      </c>
      <c r="B4" s="368"/>
      <c r="C4" s="368"/>
      <c r="D4" s="368"/>
      <c r="E4" s="368"/>
      <c r="F4" s="36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2" t="s">
        <v>566</v>
      </c>
      <c r="B6" s="342"/>
      <c r="C6" s="342"/>
      <c r="D6" s="342"/>
      <c r="E6" s="342"/>
      <c r="F6" s="342"/>
    </row>
    <row r="7" spans="1:6" ht="15.75" customHeight="1">
      <c r="A7" s="342" t="s">
        <v>567</v>
      </c>
      <c r="B7" s="342"/>
      <c r="C7" s="342"/>
      <c r="D7" s="342"/>
      <c r="E7" s="342"/>
      <c r="F7" s="34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61" t="s">
        <v>574</v>
      </c>
      <c r="B18" s="361"/>
      <c r="C18" s="361"/>
      <c r="D18" s="161" t="e">
        <f>"Từ ngày "&amp;TEXT(G18,"dd/mm/yyyy")&amp;" đến "&amp;TEXT(G19,"dd/mm/yyyy")</f>
        <v>#VALUE!</v>
      </c>
      <c r="G18" s="176">
        <v>45082</v>
      </c>
    </row>
    <row r="19" spans="1:11" ht="15.75" customHeight="1">
      <c r="A19" s="177"/>
      <c r="B19" s="178" t="s">
        <v>575</v>
      </c>
      <c r="C19" s="177"/>
      <c r="D19" s="162" t="e">
        <f>"From "&amp;TEXT(G18,"dd/mm/yyyy")&amp;" to "&amp;TEXT(G19,"dd/mm/yyyy")</f>
        <v>#VALUE!</v>
      </c>
      <c r="G19" s="176">
        <f>+G18+6</f>
        <v>45088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45089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76">
        <f>D20</f>
        <v>45089</v>
      </c>
      <c r="E21" s="376"/>
      <c r="F21" s="376"/>
      <c r="G21" s="37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9" t="s">
        <v>531</v>
      </c>
      <c r="B23" s="370"/>
      <c r="C23" s="371" t="s">
        <v>541</v>
      </c>
      <c r="D23" s="370"/>
      <c r="E23" s="184" t="s">
        <v>542</v>
      </c>
      <c r="F23" s="273" t="s">
        <v>560</v>
      </c>
      <c r="H23" s="179"/>
      <c r="K23" s="185"/>
    </row>
    <row r="24" spans="1:11" ht="15.75" customHeight="1">
      <c r="A24" s="372" t="s">
        <v>27</v>
      </c>
      <c r="B24" s="373"/>
      <c r="C24" s="374" t="s">
        <v>330</v>
      </c>
      <c r="D24" s="375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45088</v>
      </c>
      <c r="F25" s="191">
        <f>+G18-1</f>
        <v>45081</v>
      </c>
      <c r="G25" s="192"/>
      <c r="H25" s="179"/>
      <c r="K25" s="185"/>
    </row>
    <row r="26" spans="1:11" ht="15.75" customHeight="1">
      <c r="A26" s="364" t="s">
        <v>576</v>
      </c>
      <c r="B26" s="365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7">
        <v>1</v>
      </c>
      <c r="B28" s="358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59">
        <v>1.1000000000000001</v>
      </c>
      <c r="B30" s="360"/>
      <c r="C30" s="208" t="s">
        <v>588</v>
      </c>
      <c r="D30" s="209"/>
      <c r="E30" s="163">
        <f>F34</f>
        <v>73411274190</v>
      </c>
      <c r="F30" s="284">
        <v>69797716287</v>
      </c>
      <c r="G30" s="210"/>
      <c r="H30" s="211"/>
      <c r="I30" s="210"/>
      <c r="J30" s="210"/>
      <c r="K30" s="185"/>
    </row>
    <row r="31" spans="1:11" ht="15.75" customHeight="1">
      <c r="A31" s="362">
        <v>1.2</v>
      </c>
      <c r="B31" s="363"/>
      <c r="C31" s="212" t="s">
        <v>589</v>
      </c>
      <c r="D31" s="213"/>
      <c r="E31" s="261">
        <f>F35</f>
        <v>12574.03</v>
      </c>
      <c r="F31" s="285">
        <v>11969.76</v>
      </c>
      <c r="G31" s="210"/>
      <c r="H31" s="211"/>
      <c r="I31" s="210"/>
      <c r="J31" s="210"/>
      <c r="K31" s="185"/>
    </row>
    <row r="32" spans="1:11" ht="15.75" customHeight="1">
      <c r="A32" s="357">
        <v>2</v>
      </c>
      <c r="B32" s="358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59">
        <v>2.1</v>
      </c>
      <c r="B34" s="360"/>
      <c r="C34" s="208" t="s">
        <v>590</v>
      </c>
      <c r="D34" s="209"/>
      <c r="E34" s="163">
        <v>75388984480</v>
      </c>
      <c r="F34" s="284">
        <v>73411274190</v>
      </c>
      <c r="G34" s="210"/>
      <c r="H34" s="211"/>
      <c r="I34" s="210"/>
      <c r="J34" s="210"/>
      <c r="K34" s="216"/>
    </row>
    <row r="35" spans="1:11" ht="15.75" customHeight="1">
      <c r="A35" s="362">
        <v>2.2000000000000002</v>
      </c>
      <c r="B35" s="363"/>
      <c r="C35" s="217" t="s">
        <v>591</v>
      </c>
      <c r="D35" s="207"/>
      <c r="E35" s="261">
        <v>12646.67</v>
      </c>
      <c r="F35" s="285">
        <v>12574.03</v>
      </c>
      <c r="G35" s="210"/>
      <c r="H35" s="211"/>
      <c r="I35" s="210"/>
      <c r="J35" s="210"/>
    </row>
    <row r="36" spans="1:11" ht="15.75" customHeight="1">
      <c r="A36" s="344">
        <v>3</v>
      </c>
      <c r="B36" s="345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1977710290</v>
      </c>
      <c r="F37" s="289">
        <v>3613557903</v>
      </c>
      <c r="G37" s="210"/>
      <c r="H37" s="211"/>
      <c r="I37" s="210"/>
      <c r="J37" s="210"/>
    </row>
    <row r="38" spans="1:11" ht="15.75" customHeight="1">
      <c r="A38" s="346">
        <v>3.1</v>
      </c>
      <c r="B38" s="347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432375655</v>
      </c>
      <c r="F39" s="290">
        <v>3525624477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1545334635</v>
      </c>
      <c r="F41" s="289">
        <v>87933426</v>
      </c>
      <c r="G41" s="210"/>
      <c r="H41" s="21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4">
        <v>4</v>
      </c>
      <c r="B44" s="350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5.7769863758874163E-3</v>
      </c>
      <c r="F45" s="295">
        <v>5.0483050620897973E-2</v>
      </c>
      <c r="G45" s="200"/>
      <c r="H45" s="211"/>
      <c r="I45" s="210"/>
      <c r="J45" s="210"/>
    </row>
    <row r="46" spans="1:11" ht="15.75" customHeight="1">
      <c r="A46" s="344">
        <v>5</v>
      </c>
      <c r="B46" s="350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55">
        <v>5.0999999999999996</v>
      </c>
      <c r="B48" s="356"/>
      <c r="C48" s="241" t="s">
        <v>592</v>
      </c>
      <c r="D48" s="209"/>
      <c r="E48" s="304">
        <v>12659.25</v>
      </c>
      <c r="F48" s="299">
        <v>12574.03</v>
      </c>
      <c r="H48" s="211"/>
      <c r="I48" s="210"/>
      <c r="J48" s="210"/>
    </row>
    <row r="49" spans="1:10" ht="15.75" customHeight="1">
      <c r="A49" s="355">
        <v>5.2</v>
      </c>
      <c r="B49" s="356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53">
        <v>6</v>
      </c>
      <c r="B50" s="354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55">
        <v>6.1</v>
      </c>
      <c r="B51" s="356">
        <v>6.1</v>
      </c>
      <c r="C51" s="246" t="s">
        <v>594</v>
      </c>
      <c r="D51" s="247"/>
      <c r="E51" s="281">
        <v>24130.519999999997</v>
      </c>
      <c r="F51" s="281">
        <v>24130.519999999997</v>
      </c>
      <c r="G51" s="305"/>
      <c r="H51" s="211"/>
      <c r="I51" s="210"/>
      <c r="J51" s="210"/>
    </row>
    <row r="52" spans="1:10" ht="15.75" customHeight="1">
      <c r="A52" s="355">
        <v>6.2</v>
      </c>
      <c r="B52" s="356"/>
      <c r="C52" s="208" t="s">
        <v>595</v>
      </c>
      <c r="D52" s="241"/>
      <c r="E52" s="306">
        <f>+E51*E35</f>
        <v>305170723.36839998</v>
      </c>
      <c r="F52" s="281">
        <v>303417882.39559996</v>
      </c>
      <c r="G52" s="303"/>
      <c r="H52" s="211"/>
      <c r="I52" s="210"/>
      <c r="J52" s="210"/>
    </row>
    <row r="53" spans="1:10" ht="15.75" customHeight="1" thickBot="1">
      <c r="A53" s="351">
        <v>6.2</v>
      </c>
      <c r="B53" s="352">
        <v>6.3</v>
      </c>
      <c r="C53" s="248" t="s">
        <v>583</v>
      </c>
      <c r="D53" s="248"/>
      <c r="E53" s="282">
        <f>ROUND(+E52/E34,4)</f>
        <v>4.0000000000000001E-3</v>
      </c>
      <c r="F53" s="283">
        <v>4.1000000000000003E-3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77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8"/>
      <c r="F63" s="378"/>
    </row>
    <row r="64" spans="1:10" ht="14.25" customHeight="1">
      <c r="A64" s="256"/>
      <c r="B64" s="256"/>
      <c r="C64" s="257"/>
      <c r="D64" s="173"/>
      <c r="E64" s="379"/>
      <c r="F64" s="379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Juxk7fVuTxOQs7c6REeoJkk4kpo=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alydSkchwZEdVMI/yXwl6bdAv7U=</DigestValue>
    </Reference>
  </SignedInfo>
  <SignatureValue>UCy4nb30I4WxQDOltyTqS3b+EfHuv5/saujFNuxrTP1/hu+Rl1z4whWFPvdv2OWbf0HfWy3qVx6N
RN9aX5MVpHqSjsJispYLPfkwot6zcG8z7q5Y4D4VACsuvSmm2+6p74bpr/BJZ+mWSuZbLvJ2Hsi9
3ypLMuoZHqPaOGIbEy4=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vuNPbH6DJx6DM0LfT+dAhpgN4PY=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LcRJOSJjgkIKwOmkJtAvHPPyTcI=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d1Hhha4zNnjkZGqrYKLvJKxn7k8=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2023-06-12T08:15:37Z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2023-06-12T08:15:37Z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z+f5EJYOxFoqEOfG/LgtdJzb3nQ=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WswFYnyUxeSg9zSjcGVfWZ2aCVc=</DigestValue>
    </Reference>
  </SignedInfo>
  <SignatureValue>RgqoSUguCZuk8l3D1JNoTodaCkriuaTnyqn8BgBwHKy8Pcg3K/Sqb58b6LWXSBK/8pzqMGwS1JTb
sT5PgDdhcLEiKspWTv24MsAM4y3hxk9oL46G79XTYAGp+X5od7oskBAL1n4/0oTHUpux1zwpjLSu
R9bQxcHHnxo1TK77PDw=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LcRJOSJjgkIKwOmkJtAvHPPyTcI=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Fq5Wz6b/Tu3loI7IVJuhzrzCBrc=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d1Hhha4zNnjkZGqrYKLvJKxn7k8=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iCCcqAHJnW33o+pgpE9q89qH+ro=</DigestValue>
      </Reference>
      <Reference URI="/xl/worksheets/sheet3.xml?ContentType=application/vnd.openxmlformats-officedocument.spreadsheetml.worksheet+xml">
        <DigestMethod Algorithm="http://www.w3.org/2000/09/xmldsig#sha1"/>
        <DigestValue>kJlV2f/e38aBjIhQTc4KvEGZGQY=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FO6oud20/ShmW+eBMO8DT6JyJME=</DigestValue>
      </Reference>
      <Reference URI="/xl/worksheets/sheet6.xml?ContentType=application/vnd.openxmlformats-officedocument.spreadsheetml.worksheet+xml">
        <DigestMethod Algorithm="http://www.w3.org/2000/09/xmldsig#sha1"/>
        <DigestValue>vuNPbH6DJx6DM0LfT+dAhpgN4PY=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2023-06-12T09:12:44Z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2023-06-12T09:12:44Z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THUY LINH</cp:lastModifiedBy>
  <cp:lastPrinted>2022-11-28T09:53:44Z</cp:lastPrinted>
  <dcterms:created xsi:type="dcterms:W3CDTF">2014-09-25T08:23:57Z</dcterms:created>
  <dcterms:modified xsi:type="dcterms:W3CDTF">2023-06-09T10:03:19Z</dcterms:modified>
</cp:coreProperties>
</file>