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DRAFT\TCFIN\BC TUAN\2023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53" i="27" s="1"/>
  <c r="F25" i="27" l="1"/>
  <c r="E31" i="27"/>
  <c r="E45" i="27" s="1"/>
  <c r="E30" i="27"/>
  <c r="E37" i="27" s="1"/>
  <c r="E39" i="27" s="1"/>
  <c r="G19" i="27"/>
  <c r="D18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E25" i="27"/>
  <c r="D20" i="27"/>
  <c r="D21" i="27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<sst xmlns="http://schemas.openxmlformats.org/spreadsheetml/2006/main" count="1388" uniqueCount="597">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</sst>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8" zoomScaleNormal="100" workbookViewId="0">
      <selection activeCell="E42" sqref="E42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60" t="s">
        <v>563</v>
      </c>
      <c r="B1" s="360"/>
      <c r="C1" s="360"/>
      <c r="D1" s="360"/>
      <c r="E1" s="360"/>
      <c r="F1" s="360"/>
    </row>
    <row r="2" spans="1:6" ht="15.75" customHeight="1">
      <c r="A2" s="357" t="s">
        <v>564</v>
      </c>
      <c r="B2" s="357"/>
      <c r="C2" s="357"/>
      <c r="D2" s="357"/>
      <c r="E2" s="357"/>
      <c r="F2" s="357"/>
    </row>
    <row r="3" spans="1:6" ht="19.5" customHeight="1">
      <c r="A3" s="358" t="s">
        <v>584</v>
      </c>
      <c r="B3" s="358"/>
      <c r="C3" s="358"/>
      <c r="D3" s="358"/>
      <c r="E3" s="358"/>
      <c r="F3" s="358"/>
    </row>
    <row r="4" spans="1:6" ht="18" customHeight="1">
      <c r="A4" s="359" t="s">
        <v>565</v>
      </c>
      <c r="B4" s="359"/>
      <c r="C4" s="359"/>
      <c r="D4" s="359"/>
      <c r="E4" s="359"/>
      <c r="F4" s="35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0" t="s">
        <v>566</v>
      </c>
      <c r="B6" s="360"/>
      <c r="C6" s="360"/>
      <c r="D6" s="360"/>
      <c r="E6" s="360"/>
      <c r="F6" s="360"/>
    </row>
    <row r="7" spans="1:6" ht="15.75" customHeight="1">
      <c r="A7" s="360" t="s">
        <v>567</v>
      </c>
      <c r="B7" s="360"/>
      <c r="C7" s="360"/>
      <c r="D7" s="360"/>
      <c r="E7" s="360"/>
      <c r="F7" s="36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2" t="s">
        <v>572</v>
      </c>
      <c r="B18" s="382"/>
      <c r="C18" s="382"/>
      <c r="D18" s="161" t="e">
        <f>"Từ ngày "&amp;TEXT(G18,"dd/mm/yyyy")&amp;" đến "&amp;TEXT(G19,"dd/mm/yyyy")</f>
        <v>#VALUE!</v>
      </c>
      <c r="G18" s="176">
        <v>45019</v>
      </c>
    </row>
    <row r="19" spans="1:11" ht="15.75" customHeight="1">
      <c r="A19" s="177"/>
      <c r="B19" s="178" t="s">
        <v>573</v>
      </c>
      <c r="C19" s="177"/>
      <c r="D19" s="162" t="e">
        <f>"From "&amp;TEXT(G18,"dd/mm/yyyy")&amp;" to "&amp;TEXT(G19,"dd/mm/yyyy")</f>
        <v>#VALUE!</v>
      </c>
      <c r="G19" s="176">
        <f>+G18+6</f>
        <v>45025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45026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45026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1" t="s">
        <v>531</v>
      </c>
      <c r="B23" s="362"/>
      <c r="C23" s="363" t="s">
        <v>541</v>
      </c>
      <c r="D23" s="362"/>
      <c r="E23" s="184" t="s">
        <v>542</v>
      </c>
      <c r="F23" s="272" t="s">
        <v>560</v>
      </c>
      <c r="H23" s="179"/>
      <c r="K23" s="185"/>
    </row>
    <row r="24" spans="1:11" ht="15.75" customHeight="1">
      <c r="A24" s="364" t="s">
        <v>27</v>
      </c>
      <c r="B24" s="365"/>
      <c r="C24" s="366" t="s">
        <v>330</v>
      </c>
      <c r="D24" s="36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45025</v>
      </c>
      <c r="F25" s="191">
        <f>+G18-1</f>
        <v>45018</v>
      </c>
      <c r="G25" s="192"/>
      <c r="H25" s="179"/>
      <c r="K25" s="185"/>
    </row>
    <row r="26" spans="1:11" ht="15.75" customHeight="1">
      <c r="A26" s="355" t="s">
        <v>574</v>
      </c>
      <c r="B26" s="35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53">
        <v>1</v>
      </c>
      <c r="B28" s="354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8">
        <v>1.1000000000000001</v>
      </c>
      <c r="B30" s="369"/>
      <c r="C30" s="208" t="s">
        <v>586</v>
      </c>
      <c r="D30" s="209"/>
      <c r="E30" s="163">
        <f>F34</f>
        <v>53009358268</v>
      </c>
      <c r="F30" s="284">
        <v>52502142825</v>
      </c>
      <c r="G30" s="210"/>
      <c r="H30" s="211"/>
      <c r="I30" s="210"/>
      <c r="J30" s="210"/>
      <c r="K30" s="185"/>
    </row>
    <row r="31" spans="1:11" ht="15.75" customHeight="1">
      <c r="A31" s="351">
        <v>1.2</v>
      </c>
      <c r="B31" s="352"/>
      <c r="C31" s="212" t="s">
        <v>587</v>
      </c>
      <c r="D31" s="213"/>
      <c r="E31" s="261">
        <f>F35</f>
        <v>9934.2999999999993</v>
      </c>
      <c r="F31" s="285">
        <v>9822.92</v>
      </c>
      <c r="G31" s="210"/>
      <c r="H31" s="211"/>
      <c r="I31" s="210"/>
      <c r="J31" s="210"/>
      <c r="K31" s="185"/>
    </row>
    <row r="32" spans="1:11" ht="15.75" customHeight="1">
      <c r="A32" s="353">
        <v>2</v>
      </c>
      <c r="B32" s="354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8">
        <v>2.1</v>
      </c>
      <c r="B34" s="369"/>
      <c r="C34" s="208" t="s">
        <v>588</v>
      </c>
      <c r="D34" s="209"/>
      <c r="E34" s="163">
        <v>53331616313</v>
      </c>
      <c r="F34" s="284">
        <v>53009358268</v>
      </c>
      <c r="G34" s="210"/>
      <c r="H34" s="211"/>
      <c r="I34" s="210"/>
      <c r="J34" s="210"/>
      <c r="K34" s="216"/>
    </row>
    <row r="35" spans="1:11" ht="15.75" customHeight="1">
      <c r="A35" s="351">
        <v>2.2000000000000002</v>
      </c>
      <c r="B35" s="352"/>
      <c r="C35" s="217" t="s">
        <v>589</v>
      </c>
      <c r="D35" s="207"/>
      <c r="E35" s="261">
        <v>9995.91</v>
      </c>
      <c r="F35" s="285">
        <v>9934.2999999999993</v>
      </c>
      <c r="G35" s="210"/>
      <c r="H35" s="211"/>
      <c r="I35" s="210"/>
      <c r="J35" s="210"/>
    </row>
    <row r="36" spans="1:11" ht="15.75" customHeight="1">
      <c r="A36" s="371">
        <v>3</v>
      </c>
      <c r="B36" s="372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322258045</v>
      </c>
      <c r="F37" s="289">
        <v>507215443</v>
      </c>
      <c r="G37" s="210"/>
      <c r="H37" s="211"/>
      <c r="I37" s="210"/>
      <c r="J37" s="210"/>
    </row>
    <row r="38" spans="1:11" ht="15.75" customHeight="1">
      <c r="A38" s="373">
        <v>3.1</v>
      </c>
      <c r="B38" s="374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328906395</v>
      </c>
      <c r="F39" s="290">
        <v>-2783034875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-6648350</v>
      </c>
      <c r="F41" s="289">
        <v>3290250318</v>
      </c>
      <c r="G41" s="210"/>
      <c r="H41" s="307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71">
        <v>4</v>
      </c>
      <c r="B44" s="375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6.2017454677230077E-3</v>
      </c>
      <c r="F45" s="294">
        <v>1.1338787244526083E-2</v>
      </c>
      <c r="G45" s="200"/>
      <c r="H45" s="211"/>
      <c r="I45" s="210"/>
      <c r="J45" s="210"/>
    </row>
    <row r="46" spans="1:11" ht="15.75" customHeight="1">
      <c r="A46" s="371">
        <v>5</v>
      </c>
      <c r="B46" s="375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80">
        <v>5.0999999999999996</v>
      </c>
      <c r="B48" s="381"/>
      <c r="C48" s="241" t="s">
        <v>590</v>
      </c>
      <c r="D48" s="209"/>
      <c r="E48" s="303">
        <v>10423.280000000001</v>
      </c>
      <c r="F48" s="297">
        <v>10423.280000000001</v>
      </c>
      <c r="G48" s="210"/>
      <c r="H48" s="211"/>
      <c r="I48" s="210"/>
      <c r="J48" s="210"/>
    </row>
    <row r="49" spans="1:10" ht="15.75" customHeight="1">
      <c r="A49" s="380">
        <v>5.2</v>
      </c>
      <c r="B49" s="381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78">
        <v>6</v>
      </c>
      <c r="B50" s="379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80">
        <v>6.1</v>
      </c>
      <c r="B51" s="381">
        <v>6.1</v>
      </c>
      <c r="C51" s="246" t="s">
        <v>592</v>
      </c>
      <c r="D51" s="247"/>
      <c r="E51" s="306">
        <v>2835.23</v>
      </c>
      <c r="F51" s="305">
        <v>2835.23</v>
      </c>
      <c r="G51" s="304"/>
      <c r="H51" s="211"/>
      <c r="I51" s="210"/>
      <c r="J51" s="210"/>
    </row>
    <row r="52" spans="1:10" ht="15.75" customHeight="1">
      <c r="A52" s="380">
        <v>6.2</v>
      </c>
      <c r="B52" s="381"/>
      <c r="C52" s="208" t="s">
        <v>593</v>
      </c>
      <c r="D52" s="241"/>
      <c r="E52" s="281">
        <f>+E51*E35</f>
        <v>28340703.909299999</v>
      </c>
      <c r="F52" s="280">
        <v>28166025.388999999</v>
      </c>
      <c r="G52" s="302"/>
      <c r="H52" s="211"/>
      <c r="I52" s="210"/>
      <c r="J52" s="210"/>
    </row>
    <row r="53" spans="1:10" ht="15.75" customHeight="1" thickBot="1">
      <c r="A53" s="376">
        <v>6.2</v>
      </c>
      <c r="B53" s="377">
        <v>6.3</v>
      </c>
      <c r="C53" s="248" t="s">
        <v>581</v>
      </c>
      <c r="D53" s="248"/>
      <c r="E53" s="282">
        <f>+E52/E34</f>
        <v>5.314053064315572E-4</v>
      </c>
      <c r="F53" s="283">
        <v>5.3134062190680962E-4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45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7"/>
      <c r="F63" s="347"/>
    </row>
    <row r="64" spans="1:10" ht="14.25" customHeight="1">
      <c r="A64" s="256"/>
      <c r="B64" s="256"/>
      <c r="C64" s="257"/>
      <c r="D64" s="173"/>
      <c r="E64" s="348"/>
      <c r="F64" s="34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9tYk7hy+LFFUu1mtNXwg1DktLFk=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yl7Ig72KBtZGBshL6xQDARJdoB4=</DigestValue>
    </Reference>
  </SignedInfo>
  <SignatureValue>XnnaJCb9w0soeOPZqcdCiF5Lt93NitGH0GGw3RcYF4FV9LEZ28IWv0rNzMvyO1gGdIRWIt30NtH/
OnZF6p070fv2+Av9UkA+/tGj2PB9nJabs8oBXlcbg4WwvpiqxN3i2ALSzZxFqvjkVXUpd6uyBHMc
RlB16Y/HxOBbvlT9ztw=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PbFdjZiaC4iMxKoRGTqTCyfYBF0=</DigestValue>
      </Reference>
      <Reference URI="/xl/worksheets/sheet6.xml?ContentType=application/vnd.openxmlformats-officedocument.spreadsheetml.worksheet+xml">
        <DigestMethod Algorithm="http://www.w3.org/2000/09/xmldsig#sha1"/>
        <DigestValue>Q0esB86BLy9GL2WfrMfm2it0DZc=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SAtngp3SJVOid3AjPbI2kvNZ6e8=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APEY0p7lvuvZ2b4tjcQHpZ5vdic=</DigestValue>
      </Reference>
      <Reference URI="/xl/worksheets/sheet2.xml?ContentType=application/vnd.openxmlformats-officedocument.spreadsheetml.worksheet+xml">
        <DigestMethod Algorithm="http://www.w3.org/2000/09/xmldsig#sha1"/>
        <DigestValue>HPXA/kk/p43xCDw9Z8Pl0XWSiQw=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dEwD867bJQExOM6D/5XrjNimTbk=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bM1SoyobzXOSJV+3W/+1ZFRO9y4=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MQfua7CV3ouht3rE6dFewSQCO3Q=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2023-04-10T04:28:43Z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2023-04-10T04:28:43Z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mEghMoAVs/eBpA0KrvWZ+UORNsg=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YKAB8vIjIz7Tai2zFL4p1MQpb9c=</DigestValue>
    </Reference>
  </SignedInfo>
  <SignatureValue>aeZiY0/7kKqCKfB2podpj7J23l5DdtvWsUxdKi0VaWdZVpFjeMDjYHnujt+w3vQpO4nHObwy/C1S
7bebzpYgkLh/zIERYWBW1rT7RUIz6aNhT4wt2vTIVq0SnAMipqLtJzDmGdf+xxKzNVs6OfIjwpGM
5Tq33u+uDf6qPpHBXNo=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SAtngp3SJVOid3AjPbI2kvNZ6e8=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APEY0p7lvuvZ2b4tjcQHpZ5vdic=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bM1SoyobzXOSJV+3W/+1ZFRO9y4=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HPXA/kk/p43xCDw9Z8Pl0XWSiQw=</DigestValue>
      </Reference>
      <Reference URI="/xl/worksheets/sheet3.xml?ContentType=application/vnd.openxmlformats-officedocument.spreadsheetml.worksheet+xml">
        <DigestMethod Algorithm="http://www.w3.org/2000/09/xmldsig#sha1"/>
        <DigestValue>dEwD867bJQExOM6D/5XrjNimTbk=</DigestValue>
      </Reference>
      <Reference URI="/xl/worksheets/sheet4.xml?ContentType=application/vnd.openxmlformats-officedocument.spreadsheetml.worksheet+xml">
        <DigestMethod Algorithm="http://www.w3.org/2000/09/xmldsig#sha1"/>
        <DigestValue>MQfua7CV3ouht3rE6dFewSQCO3Q=</DigestValue>
      </Reference>
      <Reference URI="/xl/worksheets/sheet5.xml?ContentType=application/vnd.openxmlformats-officedocument.spreadsheetml.worksheet+xml">
        <DigestMethod Algorithm="http://www.w3.org/2000/09/xmldsig#sha1"/>
        <DigestValue>PbFdjZiaC4iMxKoRGTqTCyfYBF0=</DigestValue>
      </Reference>
      <Reference URI="/xl/worksheets/sheet6.xml?ContentType=application/vnd.openxmlformats-officedocument.spreadsheetml.worksheet+xml">
        <DigestMethod Algorithm="http://www.w3.org/2000/09/xmldsig#sha1"/>
        <DigestValue>Q0esB86BLy9GL2WfrMfm2it0DZc=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2023-04-10T10:46:23Z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2023-04-10T10:46:23Z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THUY LINH</cp:lastModifiedBy>
  <cp:lastPrinted>2022-12-05T10:52:53Z</cp:lastPrinted>
  <dcterms:created xsi:type="dcterms:W3CDTF">2014-09-25T08:23:57Z</dcterms:created>
  <dcterms:modified xsi:type="dcterms:W3CDTF">2023-04-07T10:36:48Z</dcterms:modified>
</cp:coreProperties>
</file>