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19" i="27" l="1"/>
  <c r="D18" i="27"/>
  <c r="E52" i="27" l="1"/>
  <c r="E53" i="27" s="1"/>
  <c r="F25" i="27"/>
  <c r="G19" i="27" l="1"/>
  <c r="E25" i="27" l="1"/>
  <c r="E30" i="27" l="1"/>
  <c r="E37" i="27" s="1"/>
  <c r="E39" i="27" s="1"/>
  <c r="E31" i="27" l="1"/>
  <c r="E45" i="27" s="1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<sst xmlns="http://schemas.openxmlformats.org/spreadsheetml/2006/main" count="1388" uniqueCount="597">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</sst>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C2" zoomScaleNormal="100" workbookViewId="0">
      <selection activeCell="D20" sqref="D20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42" t="s">
        <v>563</v>
      </c>
      <c r="B1" s="342"/>
      <c r="C1" s="342"/>
      <c r="D1" s="342"/>
      <c r="E1" s="342"/>
      <c r="F1" s="342"/>
    </row>
    <row r="2" spans="1:6" ht="15.75" customHeight="1">
      <c r="A2" s="366" t="s">
        <v>564</v>
      </c>
      <c r="B2" s="366"/>
      <c r="C2" s="366"/>
      <c r="D2" s="366"/>
      <c r="E2" s="366"/>
      <c r="F2" s="366"/>
    </row>
    <row r="3" spans="1:6" ht="19.5" customHeight="1">
      <c r="A3" s="367" t="s">
        <v>586</v>
      </c>
      <c r="B3" s="367"/>
      <c r="C3" s="367"/>
      <c r="D3" s="367"/>
      <c r="E3" s="367"/>
      <c r="F3" s="367"/>
    </row>
    <row r="4" spans="1:6" ht="18" customHeight="1">
      <c r="A4" s="368" t="s">
        <v>565</v>
      </c>
      <c r="B4" s="368"/>
      <c r="C4" s="368"/>
      <c r="D4" s="368"/>
      <c r="E4" s="368"/>
      <c r="F4" s="36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2" t="s">
        <v>566</v>
      </c>
      <c r="B6" s="342"/>
      <c r="C6" s="342"/>
      <c r="D6" s="342"/>
      <c r="E6" s="342"/>
      <c r="F6" s="342"/>
    </row>
    <row r="7" spans="1:6" ht="15.75" customHeight="1">
      <c r="A7" s="342" t="s">
        <v>567</v>
      </c>
      <c r="B7" s="342"/>
      <c r="C7" s="342"/>
      <c r="D7" s="342"/>
      <c r="E7" s="342"/>
      <c r="F7" s="34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61" t="s">
        <v>574</v>
      </c>
      <c r="B18" s="361"/>
      <c r="C18" s="361"/>
      <c r="D18" s="161" t="str">
        <f>"Từ ngày "&amp;TEXT(G18,"dd/mm/yyyy")&amp;" đến "&amp;TEXT(G19,"dd/mm/yyyy")</f>
        <v>Từ ngày 27/02/2023 đến 05/03/2023</v>
      </c>
      <c r="G18" s="176">
        <v>44984</v>
      </c>
    </row>
    <row r="19" spans="1:11" ht="15.75" customHeight="1">
      <c r="A19" s="177"/>
      <c r="B19" s="178" t="s">
        <v>575</v>
      </c>
      <c r="C19" s="177"/>
      <c r="D19" s="162" t="str">
        <f>"From "&amp;TEXT(G18,"dd/mm/yyyy")&amp;" to "&amp;TEXT(G19,"dd/mm/yyyy")</f>
        <v>From 27/02/2023 to 05/03/2023</v>
      </c>
      <c r="G19" s="176">
        <f>+G18+6</f>
        <v>44990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44991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76">
        <f>D20</f>
        <v>44991</v>
      </c>
      <c r="E21" s="376"/>
      <c r="F21" s="376"/>
      <c r="G21" s="37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9" t="s">
        <v>531</v>
      </c>
      <c r="B23" s="370"/>
      <c r="C23" s="371" t="s">
        <v>541</v>
      </c>
      <c r="D23" s="370"/>
      <c r="E23" s="184" t="s">
        <v>542</v>
      </c>
      <c r="F23" s="273" t="s">
        <v>560</v>
      </c>
      <c r="H23" s="179"/>
      <c r="K23" s="185"/>
    </row>
    <row r="24" spans="1:11" ht="15.75" customHeight="1">
      <c r="A24" s="372" t="s">
        <v>27</v>
      </c>
      <c r="B24" s="373"/>
      <c r="C24" s="374" t="s">
        <v>330</v>
      </c>
      <c r="D24" s="375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44990</v>
      </c>
      <c r="F25" s="191">
        <f>+G18-1</f>
        <v>44983</v>
      </c>
      <c r="G25" s="192"/>
      <c r="H25" s="179"/>
      <c r="K25" s="185"/>
    </row>
    <row r="26" spans="1:11" ht="15.75" customHeight="1">
      <c r="A26" s="364" t="s">
        <v>576</v>
      </c>
      <c r="B26" s="365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7">
        <v>1</v>
      </c>
      <c r="B28" s="358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59">
        <v>1.1000000000000001</v>
      </c>
      <c r="B30" s="360"/>
      <c r="C30" s="208" t="s">
        <v>588</v>
      </c>
      <c r="D30" s="209"/>
      <c r="E30" s="163">
        <f>F34</f>
        <v>39697616366</v>
      </c>
      <c r="F30" s="284">
        <v>40168421801</v>
      </c>
      <c r="G30" s="210"/>
      <c r="H30" s="211"/>
      <c r="I30" s="210"/>
      <c r="J30" s="210"/>
      <c r="K30" s="185"/>
    </row>
    <row r="31" spans="1:11" ht="15.75" customHeight="1">
      <c r="A31" s="362">
        <v>1.2</v>
      </c>
      <c r="B31" s="363"/>
      <c r="C31" s="212" t="s">
        <v>589</v>
      </c>
      <c r="D31" s="213"/>
      <c r="E31" s="261">
        <f>F35</f>
        <v>11155.55</v>
      </c>
      <c r="F31" s="285">
        <v>11210.53</v>
      </c>
      <c r="G31" s="210"/>
      <c r="H31" s="211"/>
      <c r="I31" s="210"/>
      <c r="J31" s="210"/>
      <c r="K31" s="185"/>
    </row>
    <row r="32" spans="1:11" ht="15.75" customHeight="1">
      <c r="A32" s="357">
        <v>2</v>
      </c>
      <c r="B32" s="358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59">
        <v>2.1</v>
      </c>
      <c r="B34" s="360"/>
      <c r="C34" s="208" t="s">
        <v>590</v>
      </c>
      <c r="D34" s="209"/>
      <c r="E34" s="163">
        <v>36971916640</v>
      </c>
      <c r="F34" s="284">
        <v>39697616366</v>
      </c>
      <c r="G34" s="210"/>
      <c r="H34" s="211"/>
      <c r="I34" s="210"/>
      <c r="J34" s="210"/>
      <c r="K34" s="216"/>
    </row>
    <row r="35" spans="1:11" ht="15.75" customHeight="1">
      <c r="A35" s="362">
        <v>2.2000000000000002</v>
      </c>
      <c r="B35" s="363"/>
      <c r="C35" s="217" t="s">
        <v>591</v>
      </c>
      <c r="D35" s="207"/>
      <c r="E35" s="261">
        <v>11147.77</v>
      </c>
      <c r="F35" s="285">
        <v>11155.55</v>
      </c>
      <c r="G35" s="210"/>
      <c r="H35" s="211"/>
      <c r="I35" s="210"/>
      <c r="J35" s="210"/>
    </row>
    <row r="36" spans="1:11" ht="15.75" customHeight="1">
      <c r="A36" s="344">
        <v>3</v>
      </c>
      <c r="B36" s="345"/>
      <c r="C36" s="218" t="s">
        <v>579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6">
        <f>E34-E30</f>
        <v>-2725699726</v>
      </c>
      <c r="F37" s="289">
        <v>-470805435</v>
      </c>
      <c r="G37" s="210"/>
      <c r="H37" s="211"/>
      <c r="I37" s="210"/>
      <c r="J37" s="210"/>
    </row>
    <row r="38" spans="1:11" ht="15.75" customHeight="1">
      <c r="A38" s="346">
        <v>3.1</v>
      </c>
      <c r="B38" s="347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-25860732</v>
      </c>
      <c r="F39" s="290">
        <v>-195845648</v>
      </c>
      <c r="G39" s="210"/>
      <c r="H39" s="211"/>
      <c r="I39" s="210"/>
      <c r="J39" s="210"/>
    </row>
    <row r="40" spans="1:11" ht="15.75" customHeight="1">
      <c r="A40" s="348">
        <v>3.2</v>
      </c>
      <c r="B40" s="349"/>
      <c r="C40" s="229" t="s">
        <v>587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6">
        <v>-2699838994</v>
      </c>
      <c r="F41" s="289">
        <v>-274959787</v>
      </c>
      <c r="G41" s="210"/>
      <c r="H41" s="211"/>
      <c r="I41" s="210"/>
      <c r="J41" s="210"/>
    </row>
    <row r="42" spans="1:11" ht="15.75" customHeight="1">
      <c r="A42" s="348">
        <v>3.3</v>
      </c>
      <c r="B42" s="349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44">
        <v>4</v>
      </c>
      <c r="B44" s="350">
        <v>4</v>
      </c>
      <c r="C44" s="234" t="s">
        <v>577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0">
        <f>E35/E31-1</f>
        <v>-6.9741070588169585E-4</v>
      </c>
      <c r="F45" s="295">
        <v>-4.904317637078881E-3</v>
      </c>
      <c r="G45" s="200"/>
      <c r="H45" s="211"/>
      <c r="I45" s="210"/>
      <c r="J45" s="210"/>
    </row>
    <row r="46" spans="1:11" ht="15.75" customHeight="1">
      <c r="A46" s="344">
        <v>5</v>
      </c>
      <c r="B46" s="350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55">
        <v>5.0999999999999996</v>
      </c>
      <c r="B48" s="356"/>
      <c r="C48" s="241" t="s">
        <v>592</v>
      </c>
      <c r="D48" s="209"/>
      <c r="E48" s="304">
        <v>12451.26</v>
      </c>
      <c r="F48" s="299">
        <v>12451.26</v>
      </c>
      <c r="H48" s="211"/>
      <c r="I48" s="210"/>
      <c r="J48" s="210"/>
    </row>
    <row r="49" spans="1:10" ht="15.75" customHeight="1">
      <c r="A49" s="355">
        <v>5.2</v>
      </c>
      <c r="B49" s="356"/>
      <c r="C49" s="242" t="s">
        <v>593</v>
      </c>
      <c r="D49" s="243"/>
      <c r="E49" s="304">
        <v>10488.48</v>
      </c>
      <c r="F49" s="298">
        <v>10488.48</v>
      </c>
      <c r="G49" s="210"/>
      <c r="H49" s="211"/>
      <c r="I49" s="210"/>
      <c r="J49" s="210"/>
    </row>
    <row r="50" spans="1:10" ht="15.75" customHeight="1">
      <c r="A50" s="353">
        <v>6</v>
      </c>
      <c r="B50" s="354"/>
      <c r="C50" s="244" t="s">
        <v>578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55">
        <v>6.1</v>
      </c>
      <c r="B51" s="356">
        <v>6.1</v>
      </c>
      <c r="C51" s="246" t="s">
        <v>594</v>
      </c>
      <c r="D51" s="247"/>
      <c r="E51" s="281">
        <v>23444.65</v>
      </c>
      <c r="F51" s="281">
        <v>23444.65</v>
      </c>
      <c r="G51" s="305"/>
      <c r="H51" s="211"/>
      <c r="I51" s="210"/>
      <c r="J51" s="210"/>
    </row>
    <row r="52" spans="1:10" ht="15.75" customHeight="1">
      <c r="A52" s="355">
        <v>6.2</v>
      </c>
      <c r="B52" s="356"/>
      <c r="C52" s="208" t="s">
        <v>595</v>
      </c>
      <c r="D52" s="241"/>
      <c r="E52" s="306">
        <f>+E51*E35</f>
        <v>261355565.93050003</v>
      </c>
      <c r="F52" s="281">
        <v>261537965.3075</v>
      </c>
      <c r="G52" s="303"/>
      <c r="H52" s="211"/>
      <c r="I52" s="210"/>
      <c r="J52" s="210"/>
    </row>
    <row r="53" spans="1:10" ht="15.75" customHeight="1" thickBot="1">
      <c r="A53" s="351">
        <v>6.2</v>
      </c>
      <c r="B53" s="352">
        <v>6.3</v>
      </c>
      <c r="C53" s="248" t="s">
        <v>583</v>
      </c>
      <c r="D53" s="248"/>
      <c r="E53" s="282">
        <f>ROUND(+E52/E34,4)</f>
        <v>7.1000000000000004E-3</v>
      </c>
      <c r="F53" s="283">
        <v>6.6E-3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596</v>
      </c>
      <c r="D56" s="252"/>
      <c r="E56" s="377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78"/>
      <c r="F63" s="378"/>
    </row>
    <row r="64" spans="1:10" ht="14.25" customHeight="1">
      <c r="A64" s="256"/>
      <c r="B64" s="256"/>
      <c r="C64" s="257"/>
      <c r="D64" s="173"/>
      <c r="E64" s="379"/>
      <c r="F64" s="379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S7Zdt22BPxQGAd46dAlOp9KM2RA=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bBgEqVi2+YdnOwTBrYg9I/AuDLk=</DigestValue>
    </Reference>
  </SignedInfo>
  <SignatureValue>1MJFsxVO64mscSownyd99GV8Cro5I5yzSIoT5mlH+zWUPaQq7KI6IywcZCqK1tKKF70j85RXAsy1
PX4uWCUiJuCh+zBQ8ZsBLcHLU5qaXCqPCoxCxNLmHTg75U5+TffuCtVoQh/8D+jOGYRqqbYzuG8z
RkYQRJHg7KM2n9Enpzk=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fNFuKXZawcazBG+2MbQJXiPdp9Y=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gEXgo/4exdVQnoEiDLLlLLPPcvM=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kW7x9iurJAlWGlAzc3xRkvRX/8A=</DigestValue>
      </Reference>
      <Reference URI="/xl/worksheets/sheet2.xml?ContentType=application/vnd.openxmlformats-officedocument.spreadsheetml.worksheet+xml">
        <DigestMethod Algorithm="http://www.w3.org/2000/09/xmldsig#sha1"/>
        <DigestValue>lHcttY9obKMypGLePoyb7adDRtY=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FFK+LPNHq0SISgtr2+XZB3E/vAQ=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2023-03-06T06:57:16Z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2023-03-06T06:57:16Z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lZXz9FXMbfSlCgwjkIJnOgdpOSU=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l0hmxcJYhceiE3RXe/9SKdEEbmM=</DigestValue>
    </Reference>
  </SignedInfo>
  <SignatureValue>ZrI9AGgyHDJaE+6W2xvJDfWqvgl+Aiv2reLA048q4lmm0q6c2s5FqcjzA5gJRBYw4034/elAh/hz
86V5U+ug/8pFPtARW4bXNX2l+5vucMjZtB6SLDECFw9awD6POweCQWOfAvGYbgZxT48aZAgK1bMJ
oe1GH5or7lKAi+GObJg=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gEXgo/4exdVQnoEiDLLlLLPPcvM=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kW7x9iurJAlWGlAzc3xRkvRX/8A=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lHcttY9obKMypGLePoyb7adDRtY=</DigestValue>
      </Reference>
      <Reference URI="/xl/worksheets/sheet3.xml?ContentType=application/vnd.openxmlformats-officedocument.spreadsheetml.worksheet+xml">
        <DigestMethod Algorithm="http://www.w3.org/2000/09/xmldsig#sha1"/>
        <DigestValue>FFK+LPNHq0SISgtr2+XZB3E/vAQ=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fNFuKXZawcazBG+2MbQJXiPdp9Y=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2023-03-06T08:50:41Z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2023-03-06T08:50:41Z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2022-11-28T09:53:44Z</cp:lastPrinted>
  <dcterms:created xsi:type="dcterms:W3CDTF">2014-09-25T08:23:57Z</dcterms:created>
  <dcterms:modified xsi:type="dcterms:W3CDTF">2023-03-06T06:48:19Z</dcterms:modified>
</cp:coreProperties>
</file>