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THANG 01.2023\"/>
    </mc:Choice>
  </mc:AlternateContent>
  <bookViews>
    <workbookView xWindow="0" yWindow="0" windowWidth="19200" windowHeight="10560" tabRatio="944" firstSheet="3" activeTab="6"/>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BCDanhMucDauTu_06029!$A$1:$G$81</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6" l="1"/>
  <c r="D41" i="12" l="1"/>
  <c r="D23" i="12"/>
  <c r="D22" i="12"/>
  <c r="D21" i="12"/>
  <c r="D17" i="12"/>
  <c r="D16" i="12"/>
  <c r="D15" i="12"/>
  <c r="G23" i="12" l="1"/>
  <c r="K1" i="12"/>
  <c r="M46" i="12"/>
  <c r="L46" i="12"/>
  <c r="G22" i="12"/>
  <c r="G21" i="12"/>
  <c r="G18" i="12"/>
  <c r="G17" i="12"/>
  <c r="G16" i="12"/>
  <c r="G15" i="12"/>
  <c r="L36" i="12"/>
  <c r="M36" i="12" s="1"/>
  <c r="L35" i="12"/>
  <c r="M35" i="12" s="1"/>
  <c r="L34" i="12"/>
  <c r="M34" i="12" s="1"/>
  <c r="L33" i="12"/>
  <c r="M33" i="12" s="1"/>
  <c r="L32" i="12"/>
  <c r="M32" i="12" s="1"/>
  <c r="L31" i="12"/>
  <c r="M31" i="12" s="1"/>
  <c r="L30" i="12"/>
  <c r="M30" i="12" s="1"/>
  <c r="L29" i="12"/>
  <c r="M29" i="12" s="1"/>
  <c r="M28" i="12"/>
  <c r="L28" i="12"/>
  <c r="L27" i="12"/>
  <c r="M27" i="12" s="1"/>
  <c r="L26" i="12"/>
  <c r="M26" i="12" s="1"/>
  <c r="L25" i="12"/>
  <c r="M25" i="12" s="1"/>
  <c r="L24" i="12"/>
  <c r="M24" i="12" s="1"/>
  <c r="L23" i="12"/>
  <c r="M23" i="12" s="1"/>
  <c r="L22" i="12"/>
  <c r="M22" i="12" s="1"/>
  <c r="L21" i="12"/>
  <c r="M21" i="12" s="1"/>
  <c r="L20" i="12"/>
  <c r="M20" i="12" s="1"/>
  <c r="L19" i="12"/>
  <c r="M18" i="12"/>
  <c r="M19" i="12" l="1"/>
  <c r="F28" i="17"/>
  <c r="F36" i="11"/>
  <c r="D36" i="11"/>
  <c r="D39" i="11" s="1"/>
  <c r="A5" i="16"/>
  <c r="A5" i="17"/>
  <c r="B10" i="17" l="1"/>
  <c r="A5" i="12" l="1"/>
  <c r="C10" i="12"/>
  <c r="O49" i="16" l="1"/>
  <c r="N49" i="16"/>
  <c r="M49" i="16"/>
  <c r="L49" i="16"/>
  <c r="F49" i="9" l="1"/>
  <c r="F15" i="9"/>
  <c r="F16" i="9" l="1"/>
  <c r="F17" i="9"/>
  <c r="F54" i="9" l="1"/>
  <c r="F38" i="9"/>
  <c r="D10" i="28" l="1"/>
  <c r="A5" i="28"/>
  <c r="F37" i="9" l="1"/>
  <c r="F18" i="9"/>
  <c r="F20" i="9"/>
  <c r="F21" i="9"/>
  <c r="F24" i="9"/>
  <c r="F25" i="9"/>
  <c r="F30" i="9"/>
  <c r="F36" i="9"/>
  <c r="F40" i="9"/>
  <c r="F41" i="9"/>
  <c r="F42" i="9"/>
  <c r="F43" i="9"/>
  <c r="F44" i="9"/>
  <c r="F45" i="9"/>
  <c r="F46" i="9"/>
  <c r="F47" i="9"/>
  <c r="F48" i="9"/>
  <c r="F55" i="9"/>
  <c r="F56" i="9"/>
  <c r="F57" i="9"/>
  <c r="B3" i="19" l="1"/>
  <c r="B4" i="19" l="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C5" i="19"/>
</calcChain>
</file>

<file path=xl/sharedStrings.xml><?xml version="1.0" encoding="utf-8"?>
<sst xmlns="http://schemas.openxmlformats.org/spreadsheetml/2006/main" count="1167" uniqueCount="706">
  <si>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</si>
  <si>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</si>
  <si>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</si>
  <si>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</si>
  <si>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</si>
  <si>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</si>
  <si>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</si>
  <si>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</si>
  <si>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</si>
  <si>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</si>
  <si>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</si>
  <si>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</si>
  <si>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</si>
  <si>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</si>
  <si>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</si>
  <si>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</si>
  <si>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</si>
  <si>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</si>
  <si>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</si>
  <si>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</si>
  <si>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</si>
  <si>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</si>
  <si>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</si>
  <si>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</si>
  <si>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</si>
  <si>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</si>
  <si>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</si>
  <si>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</si>
  <si>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</si>
  <si>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</si>
  <si>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</si>
  <si>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</si>
  <si>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</si>
  <si>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</si>
  <si>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</si>
  <si>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</si>
  <si>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</si>
  <si>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</si>
  <si>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</si>
  <si>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</si>
  <si>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</si>
  <si>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</si>
  <si>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</si>
  <si>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</si>
  <si>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</si>
  <si>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</si>
  <si>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</si>
  <si>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</si>
  <si>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</si>
  <si>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</si>
  <si>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</si>
  <si>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</si>
  <si>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</si>
  <si>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</si>
  <si>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</si>
  <si>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</si>
  <si>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</si>
  <si>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</si>
  <si>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</si>
  <si>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</si>
  <si>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</si>
  <si>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</si>
  <si>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</si>
  <si>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</si>
  <si>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</si>
  <si>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</si>
  <si>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</si>
  <si>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</si>
  <si>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</si>
  <si>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</si>
  <si>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</si>
  <si>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</si>
  <si>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</si>
  <si>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</si>
  <si>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</si>
  <si>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</si>
  <si>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</si>
  <si>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</si>
  <si>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</si>
  <si>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</si>
  <si>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</si>
  <si>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</si>
  <si>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</si>
  <si>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</si>
  <si>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</si>
  <si>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</si>
  <si>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</si>
  <si>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</si>
  <si>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</si>
  <si>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</si>
  <si>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</si>
  <si>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</si>
  <si>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</si>
  <si>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</si>
  <si>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</si>
  <si>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</si>
  <si>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</si>
  <si>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</si>
  <si>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</si>
  <si>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</si>
  <si>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</si>
  <si>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</si>
  <si>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</si>
  <si>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</si>
  <si>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</si>
  <si>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</si>
  <si>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</si>
  <si>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</si>
  <si>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</si>
  <si>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</si>
  <si>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</si>
  <si>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</si>
  <si>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</si>
  <si>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</si>
  <si>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</si>
  <si>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</si>
  <si>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</si>
  <si>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</si>
  <si>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</si>
  <si>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</si>
  <si>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</si>
  <si>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</si>
  <si>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</si>
  <si>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</si>
  <si>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</si>
  <si>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</si>
  <si>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</si>
  <si>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</si>
  <si>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</si>
  <si>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</si>
  <si>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</si>
  <si>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</si>
  <si>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</si>
  <si>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</si>
  <si>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</si>
  <si>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</si>
  <si>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</si>
  <si>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</si>
  <si>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</si>
  <si>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</si>
  <si>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</si>
  <si>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</si>
  <si>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</si>
  <si>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</si>
  <si>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</si>
  <si>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</si>
  <si>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</si>
  <si>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</si>
  <si>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</si>
  <si>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</si>
  <si>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</si>
  <si>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</si>
  <si>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</si>
  <si>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</si>
  <si>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</si>
  <si>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</si>
  <si>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</si>
  <si>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</si>
  <si>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</si>
  <si>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</si>
  <si>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</si>
  <si>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</si>
  <si>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</si>
  <si>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</si>
  <si>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</si>
  <si>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</si>
  <si>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</si>
  <si>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</si>
  <si>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</si>
  <si>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</si>
  <si>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</si>
  <si>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</si>
  <si>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</si>
  <si>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</si>
  <si>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</si>
  <si>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</si>
  <si>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</si>
  <si>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</si>
  <si>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</si>
  <si>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</si>
  <si>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</si>
  <si>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</si>
  <si>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</si>
  <si>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</si>
  <si>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</si>
  <si>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</si>
  <si>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</si>
  <si>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</si>
  <si>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</si>
  <si>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</si>
  <si>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</si>
  <si>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</si>
  <si>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</si>
  <si>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</si>
  <si>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</si>
  <si>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</si>
  <si>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</si>
  <si>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</si>
  <si>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</si>
  <si>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</si>
  <si>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</si>
  <si>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</si>
  <si>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</si>
  <si>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</si>
  <si>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</si>
  <si>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</si>
  <si>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</si>
  <si>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</si>
  <si>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</si>
  <si>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</si>
  <si>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</si>
  <si>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</si>
  <si>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</si>
  <si>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</si>
  <si>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</si>
  <si>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</si>
  <si>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</si>
  <si>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</si>
  <si>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</si>
  <si>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</si>
  <si>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</si>
  <si>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</si>
  <si>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</si>
  <si>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</si>
  <si>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</si>
  <si>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</si>
  <si>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</si>
  <si>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</si>
  <si>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</si>
  <si>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</si>
  <si>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</si>
  <si>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</si>
  <si>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</si>
  <si>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</si>
  <si>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</si>
  <si>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</si>
  <si>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</si>
  <si>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</si>
  <si>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</si>
  <si>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</si>
  <si>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</si>
  <si>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</si>
  <si>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</si>
  <si>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</si>
  <si>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</si>
  <si>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</si>
  <si>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</si>
  <si>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</si>
  <si>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</si>
  <si>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</si>
  <si>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</si>
  <si>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</si>
  <si>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</si>
  <si>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</si>
  <si>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</si>
  <si>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</si>
  <si>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</si>
  <si>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</si>
  <si>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</si>
  <si>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</si>
  <si>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</si>
  <si>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</si>
  <si>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</si>
  <si>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</si>
  <si>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</si>
  <si>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</si>
  <si>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</si>
  <si>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</si>
  <si>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</si>
  <si>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</si>
  <si>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</si>
  <si>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</si>
  <si>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</si>
  <si>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</si>
  <si>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</si>
  <si>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</si>
  <si>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</si>
  <si>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</si>
  <si>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</si>
  <si>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</si>
  <si>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</si>
  <si>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</si>
  <si>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</si>
  <si>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</si>
  <si>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</si>
  <si>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</si>
  <si>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</si>
  <si>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</si>
  <si>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</si>
  <si>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</si>
  <si>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</si>
  <si>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</si>
  <si>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</si>
  <si>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</si>
  <si>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</si>
  <si>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</si>
  <si>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</si>
  <si>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</si>
  <si>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</si>
  <si>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</si>
  <si>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</si>
  <si>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</si>
  <si>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</si>
  <si>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</si>
  <si>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</si>
  <si>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</si>
  <si>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</si>
  <si>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</si>
  <si>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</si>
  <si>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</si>
  <si>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</si>
  <si>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</si>
  <si>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</si>
  <si>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</si>
  <si>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</si>
  <si>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</si>
  <si>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</si>
  <si>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</si>
  <si>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</si>
  <si>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</si>
  <si>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</si>
  <si>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</si>
  <si>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</si>
  <si>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</si>
  <si>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</si>
  <si>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</si>
  <si>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</si>
  <si>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</si>
  <si>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</si>
  <si>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</si>
  <si>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</si>
  <si>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</si>
  <si>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</si>
  <si>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</si>
  <si>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</si>
  <si>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</si>
  <si>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</si>
  <si>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</si>
  <si>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</si>
  <si>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</si>
  <si>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</si>
  <si>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</si>
  <si>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</si>
  <si>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</si>
  <si>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</si>
  <si>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</si>
  <si>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</si>
  <si>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</si>
  <si>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</si>
  <si>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</si>
  <si>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</si>
  <si>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</si>
  <si>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</si>
  <si>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</si>
  <si>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</si>
  <si>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</si>
  <si>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</si>
  <si>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</si>
  <si>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</si>
  <si>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</si>
  <si>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</si>
  <si>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</si>
  <si>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</si>
  <si>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</si>
  <si>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</si>
  <si>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</si>
  <si>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</si>
  <si>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</si>
  <si>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</si>
  <si>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</si>
  <si>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</si>
  <si>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</si>
  <si>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</si>
  <si>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</si>
  <si>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</si>
  <si>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</si>
  <si>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</si>
  <si>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</si>
  <si>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</si>
  <si>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</si>
  <si>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</si>
  <si>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</si>
  <si>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</si>
  <si>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</si>
  <si>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</si>
  <si>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</si>
  <si>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</si>
  <si>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</si>
  <si>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</si>
  <si>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</si>
  <si>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</si>
  <si>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</si>
  <si>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</si>
  <si>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</si>
  <si>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</si>
  <si>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</si>
  <si>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</si>
  <si>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</si>
  <si>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</si>
  <si>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</si>
  <si>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</si>
  <si>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</si>
  <si>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</si>
  <si>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</si>
  <si>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</si>
  <si>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</si>
  <si>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</si>
  <si>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</si>
  <si>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</si>
  <si>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</si>
  <si>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</si>
  <si>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</si>
  <si>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</si>
  <si>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</si>
  <si>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</si>
  <si>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</si>
  <si>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</si>
  <si>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</si>
  <si>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</si>
  <si>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</si>
  <si>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</si>
  <si>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</si>
  <si>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</si>
  <si>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</si>
  <si>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</si>
  <si>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</si>
  <si>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</si>
  <si>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</si>
  <si>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</si>
  <si>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</si>
  <si>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</si>
  <si>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</si>
  <si>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</si>
  <si>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</si>
  <si>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</si>
  <si>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</si>
  <si>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</si>
  <si>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</si>
  <si>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</si>
  <si>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</si>
  <si>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</si>
  <si>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</si>
  <si>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</si>
  <si>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</si>
  <si>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</si>
  <si>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</si>
  <si>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</si>
  <si>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</si>
  <si>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</si>
  <si>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</si>
  <si>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</si>
  <si>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</si>
  <si>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</si>
  <si>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</si>
  <si>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</si>
  <si>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</si>
  <si>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</si>
  <si>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</si>
  <si>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</si>
  <si>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</si>
  <si>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</si>
  <si>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</si>
  <si>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</si>
  <si>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</si>
  <si>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</si>
  <si>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</si>
  <si>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</si>
  <si>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</si>
  <si>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</si>
  <si>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</si>
  <si>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</si>
  <si>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</si>
  <si>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</si>
  <si>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</si>
  <si>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</si>
  <si>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</si>
  <si>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</si>
  <si>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</si>
  <si>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</si>
  <si>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</si>
  <si>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</si>
  <si>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</si>
  <si>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</si>
  <si>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</si>
  <si>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</si>
  <si>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</si>
  <si>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</si>
  <si>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</si>
  <si>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</si>
  <si>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</si>
  <si>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</si>
  <si>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</si>
  <si>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</si>
  <si>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</si>
  <si>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</si>
  <si>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</si>
  <si>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</si>
  <si>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</si>
  <si>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</si>
  <si>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</si>
  <si>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</si>
  <si>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</si>
  <si>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</si>
  <si>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</si>
  <si>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</si>
  <si>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</si>
  <si>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</si>
  <si>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</si>
  <si>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</si>
  <si>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</si>
  <si>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</si>
  <si>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</si>
  <si>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</si>
  <si>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</si>
  <si>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</si>
  <si>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</si>
  <si>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</si>
  <si>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</si>
  <si>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</si>
  <si>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</si>
  <si>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</si>
  <si>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</si>
  <si>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</si>
  <si>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</si>
  <si>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</si>
  <si>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</si>
  <si>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</si>
  <si>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</si>
  <si>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</si>
  <si>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</si>
  <si>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</si>
  <si>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</si>
  <si>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</si>
  <si>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</si>
  <si>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</si>
  <si>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</si>
  <si>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</si>
  <si>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</si>
  <si>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</si>
  <si>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</si>
  <si>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</si>
  <si>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</si>
  <si>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</si>
  <si>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</si>
  <si>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</si>
  <si>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</si>
  <si>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</si>
  <si>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</si>
  <si>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</si>
  <si>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</si>
  <si>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</si>
  <si>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</si>
  <si>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</si>
  <si>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</si>
  <si>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</si>
  <si>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</si>
  <si>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</si>
  <si>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</si>
  <si>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</si>
  <si>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</si>
  <si>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</si>
  <si>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</si>
  <si>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</si>
  <si>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</si>
  <si>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</si>
  <si>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</si>
  <si>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</si>
  <si>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</si>
  <si>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</si>
  <si>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</si>
  <si>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</si>
  <si>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</si>
  <si>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</si>
  <si>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</si>
  <si>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</si>
  <si>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</si>
  <si>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</si>
  <si>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</si>
  <si>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</si>
  <si>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</si>
  <si>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</si>
  <si>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</si>
  <si>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</si>
  <si>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</si>
  <si>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</si>
  <si>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</si>
  <si>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</si>
  <si>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</si>
  <si>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</si>
  <si>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</si>
  <si>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</si>
  <si>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</si>
  <si>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</si>
  <si>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</si>
  <si>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</si>
  <si>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</si>
  <si>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</si>
  <si>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</si>
  <si>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</si>
  <si>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</si>
  <si>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</si>
  <si>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</si>
  <si>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</si>
  <si>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</si>
  <si>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</si>
  <si>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</si>
  <si>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</si>
  <si>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</si>
  <si>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</si>
  <si>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</si>
  <si>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</si>
  <si>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</si>
  <si>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</si>
  <si>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</si>
  <si>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</si>
  <si>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</si>
  <si>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</si>
  <si>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</si>
  <si>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</si>
  <si>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</si>
  <si>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</si>
  <si>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</si>
  <si>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</si>
  <si>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</si>
  <si>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</si>
  <si>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</si>
  <si>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</si>
  <si>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</si>
  <si>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</si>
  <si>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</si>
  <si>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</si>
  <si>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</si>
  <si>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</si>
  <si>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Năm 2022
Year 2022</t>
  </si>
  <si>
    <t xml:space="preserve">     LPB             </t>
  </si>
  <si>
    <t xml:space="preserve">     MSB             </t>
  </si>
  <si>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</si>
  <si>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</si>
  <si>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</si>
  <si>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 xml:space="preserve">     CSV             </t>
  </si>
  <si>
    <t xml:space="preserve">     DPR             </t>
  </si>
  <si>
    <t xml:space="preserve">     HCM             </t>
  </si>
  <si>
    <t xml:space="preserve">     HDG             </t>
  </si>
  <si>
    <t xml:space="preserve">     OCB             </t>
  </si>
  <si>
    <t xml:space="preserve">     PAN             </t>
  </si>
  <si>
    <t xml:space="preserve">     PHR             </t>
  </si>
  <si>
    <t xml:space="preserve">     PVD             </t>
  </si>
  <si>
    <t xml:space="preserve">     PVT             </t>
  </si>
  <si>
    <t xml:space="preserve">     VCI             </t>
  </si>
  <si>
    <t xml:space="preserve">     VND             </t>
  </si>
  <si>
    <t>2246.10</t>
  </si>
  <si>
    <t>2246.11</t>
  </si>
  <si>
    <t>2246.12</t>
  </si>
  <si>
    <t>2246.13</t>
  </si>
  <si>
    <t>2246.14</t>
  </si>
  <si>
    <t>2246.15</t>
  </si>
  <si>
    <t>2246.16</t>
  </si>
  <si>
    <r>
      <t xml:space="preserve">STT/ </t>
    </r>
    <r>
      <rPr>
        <b/>
        <i/>
        <sz val="11"/>
        <rFont val="Cambria"/>
        <family val="1"/>
        <scheme val="major"/>
      </rPr>
      <t>No.</t>
    </r>
  </si>
  <si>
    <r>
      <t xml:space="preserve">Nội dung/ </t>
    </r>
    <r>
      <rPr>
        <b/>
        <i/>
        <sz val="11"/>
        <rFont val="Cambria"/>
        <family val="1"/>
        <scheme val="major"/>
      </rPr>
      <t>Content</t>
    </r>
  </si>
  <si>
    <r>
      <t xml:space="preserve">Tên sheet/ </t>
    </r>
    <r>
      <rPr>
        <b/>
        <i/>
        <sz val="11"/>
        <rFont val="Cambria"/>
        <family val="1"/>
        <scheme val="major"/>
      </rPr>
      <t>Name of sheet</t>
    </r>
  </si>
  <si>
    <r>
      <t xml:space="preserve">Báo cáo thu nhập/ </t>
    </r>
    <r>
      <rPr>
        <i/>
        <sz val="11"/>
        <rFont val="Cambria"/>
        <family val="1"/>
        <scheme val="major"/>
      </rPr>
      <t>Statement of comprehensive Income</t>
    </r>
  </si>
  <si>
    <r>
      <t xml:space="preserve">Báo cáo tình hình tài chính/ </t>
    </r>
    <r>
      <rPr>
        <i/>
        <sz val="11"/>
        <rFont val="Cambria"/>
        <family val="1"/>
        <scheme val="major"/>
      </rPr>
      <t>Statement of financial position</t>
    </r>
  </si>
  <si>
    <r>
      <t xml:space="preserve">Báo cáo về tài sản của quỹ/ </t>
    </r>
    <r>
      <rPr>
        <i/>
        <sz val="11"/>
        <rFont val="Cambria"/>
        <family val="1"/>
        <scheme val="major"/>
      </rPr>
      <t>Assets Report</t>
    </r>
  </si>
  <si>
    <r>
      <t xml:space="preserve">Báo cáo kết quả hoạt động/ </t>
    </r>
    <r>
      <rPr>
        <i/>
        <sz val="11"/>
        <rFont val="Cambria"/>
        <family val="1"/>
        <scheme val="major"/>
      </rPr>
      <t>Profit and Loss Report</t>
    </r>
  </si>
  <si>
    <r>
      <t xml:space="preserve">Báo cáo danh mục đầu tư của quỹ/ </t>
    </r>
    <r>
      <rPr>
        <i/>
        <sz val="11"/>
        <rFont val="Cambria"/>
        <family val="1"/>
        <scheme val="major"/>
      </rPr>
      <t>Investment Portfolio Report</t>
    </r>
  </si>
  <si>
    <r>
      <t xml:space="preserve">Báo cáo hoạt động vay, giao dịch mua bán lại của quỹ/ </t>
    </r>
    <r>
      <rPr>
        <i/>
        <sz val="11"/>
        <rFont val="Cambria"/>
        <family val="1"/>
        <scheme val="major"/>
      </rPr>
      <t>Report on activities of borrowing, repurchasing transactions of the fund</t>
    </r>
  </si>
  <si>
    <r>
      <t xml:space="preserve">Một số chỉ tiêu khác/ </t>
    </r>
    <r>
      <rPr>
        <i/>
        <sz val="11"/>
        <rFont val="Cambria"/>
        <family val="1"/>
        <scheme val="major"/>
      </rPr>
      <t>Other Indicators</t>
    </r>
  </si>
  <si>
    <r>
      <t xml:space="preserve">Tên Quỹ:
</t>
    </r>
    <r>
      <rPr>
        <sz val="11"/>
        <rFont val="Cambria"/>
        <family val="1"/>
        <scheme val="major"/>
      </rPr>
      <t xml:space="preserve">Fund name: </t>
    </r>
  </si>
  <si>
    <r>
      <t xml:space="preserve">Quỹ Đầu Tư Cổ phiếu Doanh nghiệp vừa và nhỏ Techcom
</t>
    </r>
    <r>
      <rPr>
        <sz val="11"/>
        <rFont val="Cambria"/>
        <family val="1"/>
        <scheme val="major"/>
      </rPr>
      <t>Techcom Small and Medium Enterprise Equity Fund</t>
    </r>
  </si>
  <si>
    <r>
      <t xml:space="preserve">Tên công ty quản lý quỹ:
</t>
    </r>
    <r>
      <rPr>
        <sz val="11"/>
        <rFont val="Cambria"/>
        <family val="1"/>
        <scheme val="major"/>
      </rPr>
      <t>Management Fund Company name:</t>
    </r>
  </si>
  <si>
    <r>
      <rPr>
        <b/>
        <sz val="11"/>
        <rFont val="Cambria"/>
        <family val="1"/>
        <scheme val="major"/>
      </rPr>
      <t>Tên ngân hàng giám sát:</t>
    </r>
    <r>
      <rPr>
        <sz val="11"/>
        <rFont val="Cambria"/>
        <family val="1"/>
        <scheme val="major"/>
      </rPr>
      <t xml:space="preserve">
Supervising bank: </t>
    </r>
  </si>
  <si>
    <r>
      <rPr>
        <b/>
        <sz val="11"/>
        <rFont val="Cambria"/>
        <family val="1"/>
        <scheme val="major"/>
      </rPr>
      <t>Ngân Hàng TMCP Đầu tư và Phát triển Việt Nam - Chi nhánh Hà Thành</t>
    </r>
    <r>
      <rPr>
        <sz val="11"/>
        <rFont val="Cambria"/>
        <family val="1"/>
        <scheme val="major"/>
      </rPr>
      <t xml:space="preserve">
Bank for Investment and Development of Vietnam Jsc - Hathanh Branch</t>
    </r>
  </si>
  <si>
    <r>
      <rPr>
        <b/>
        <sz val="11"/>
        <rFont val="Cambria"/>
        <family val="1"/>
        <scheme val="major"/>
      </rPr>
      <t>Ngày lập báo cáo:</t>
    </r>
    <r>
      <rPr>
        <sz val="11"/>
        <rFont val="Cambria"/>
        <family val="1"/>
        <scheme val="major"/>
      </rPr>
      <t xml:space="preserve">
Reporting Date:</t>
    </r>
  </si>
  <si>
    <t xml:space="preserve">Ghi chú: </t>
  </si>
  <si>
    <t>Ngày 31 tháng 12 năm 2022
As at 31 Dec 2022</t>
  </si>
  <si>
    <t xml:space="preserve">     CTD             </t>
  </si>
  <si>
    <t xml:space="preserve">     GEG             </t>
  </si>
  <si>
    <t>2246.17</t>
  </si>
  <si>
    <t>Tháng 01 năm 2023/January 2023</t>
  </si>
  <si>
    <t>Tại ngày 31 tháng 01 năm 2023/As at 31 Jan 2023</t>
  </si>
  <si>
    <t>KỲ BÁO CÁO/ THIS PERIOD
31/01/2023</t>
  </si>
  <si>
    <t>KỲ TRƯỚC/ LAST PERIOD
31/12/2022</t>
  </si>
  <si>
    <t>Ngày 31 tháng 01 năm 2023
As at 31 Jan 2023</t>
  </si>
  <si>
    <t>Năm 2023
Year 2023</t>
  </si>
  <si>
    <t xml:space="preserve"> -   </t>
  </si>
  <si>
    <t xml:space="preserve"> - </t>
  </si>
  <si>
    <t>2246.18</t>
  </si>
  <si>
    <t>2246.19</t>
  </si>
  <si>
    <t>2246.20</t>
  </si>
  <si>
    <t xml:space="preserve">     CTR             </t>
  </si>
  <si>
    <t xml:space="preserve">     GEX             </t>
  </si>
  <si>
    <t xml:space="preserve">     HT1             </t>
  </si>
  <si>
    <t xml:space="preserve">     NTL             </t>
  </si>
  <si>
    <t xml:space="preserve">     VGC             </t>
  </si>
  <si>
    <t>so ngay trong thang</t>
  </si>
  <si>
    <t>nav binh quan</t>
  </si>
  <si>
    <t>mua</t>
  </si>
  <si>
    <t>ban</t>
  </si>
  <si>
    <t>ngày</t>
  </si>
  <si>
    <t>nav tại ngày</t>
  </si>
  <si>
    <t>số ngày</t>
  </si>
  <si>
    <t>nav*so ngay</t>
  </si>
  <si>
    <r>
      <rPr>
        <b/>
        <sz val="8"/>
        <rFont val="Tahoma"/>
        <family val="2"/>
      </rPr>
      <t>Ngày 06 tháng 02 năm 2023</t>
    </r>
    <r>
      <rPr>
        <sz val="8"/>
        <rFont val="Tahoma"/>
        <family val="2"/>
      </rPr>
      <t xml:space="preserve">
06 Feb 2023</t>
    </r>
  </si>
  <si>
    <t>Tiền gửi kỳ hạn không quá 3 tháng
Deposit with term not more than three months (*)</t>
  </si>
  <si>
    <t xml:space="preserve">Tiền gửi kỳ hạn trên 3 tháng
Deposit with term more than three months </t>
  </si>
  <si>
    <t>(*) Tiền gửi kỳ hạn dưới 3 tháng bao gồm:
- Hợp đồng tiền gửi của Ngân hàng TMCP Á Châu, tổng giá trị hợp đồng là 3.5 tỷ đồng. Ngân hàng giám sát đã nhận được xác nhận số dư từ Tổ chức nhận tiền gửi tại thời điểm lập báo cáo.
- Hợp đồng tiền gửi của Ngân hàng TMCP Việt Nam Thịnh Vượng, tổng giá trị hợp đồng là 3.5 tỷ đồng. Ngân hàng giám sát đã nhận được xác nhận số dư từ Tổ chức nhận tiền gửi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</si>
</sst>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 numFmtId="224" formatCode="dd/mm/yyyy;@"/>
    <numFmt numFmtId="225" formatCode="##,###,###,###,###"/>
    <numFmt numFmtId="226" formatCode="_(* #,##0.0_);_(* \(#,##0.0\);_(* &quot;-&quot;??_);_(@_)"/>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sz val="8.25"/>
      <name val="Microsoft Sans Serif"/>
      <family val="2"/>
    </font>
    <font>
      <sz val="18"/>
      <color theme="3"/>
      <name val="Cambria"/>
      <family val="2"/>
      <scheme val="major"/>
    </font>
    <font>
      <sz val="10"/>
      <color theme="1"/>
      <name val="Tahoma"/>
      <family val="2"/>
    </font>
    <font>
      <b/>
      <sz val="10"/>
      <color theme="1"/>
      <name val="Tahoma"/>
      <family val="2"/>
    </font>
    <font>
      <sz val="9.5"/>
      <color theme="1"/>
      <name val="Tahoma"/>
      <family val="2"/>
    </font>
    <font>
      <sz val="11"/>
      <name val="Cambria"/>
      <family val="1"/>
      <scheme val="major"/>
    </font>
    <font>
      <sz val="11"/>
      <color theme="0"/>
      <name val="Cambria"/>
      <family val="1"/>
      <scheme val="major"/>
    </font>
    <font>
      <i/>
      <sz val="11"/>
      <name val="Cambria"/>
      <family val="1"/>
      <scheme val="major"/>
    </font>
    <font>
      <sz val="11"/>
      <color theme="1"/>
      <name val="Cambria"/>
      <family val="1"/>
      <scheme val="major"/>
    </font>
    <font>
      <b/>
      <sz val="11"/>
      <name val="Cambria"/>
      <family val="1"/>
      <scheme val="major"/>
    </font>
    <font>
      <b/>
      <i/>
      <sz val="11"/>
      <name val="Cambria"/>
      <family val="1"/>
      <scheme val="major"/>
    </font>
    <font>
      <u/>
      <sz val="11"/>
      <name val="Cambria"/>
      <family val="1"/>
      <scheme val="major"/>
    </font>
    <font>
      <sz val="8"/>
      <name val="Calibri"/>
      <family val="2"/>
      <scheme val="minor"/>
    </font>
    <font>
      <sz val="8.25"/>
      <color rgb="FFFF0000"/>
      <name val="Microsoft Sans Serif"/>
      <family val="2"/>
    </font>
    <font>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1">
    <xf numFmtId="0" fontId="0" fillId="0" borderId="0"/>
    <xf numFmtId="169" fontId="12" fillId="0" borderId="0" quotePrefix="1" applyFont="0" applyFill="0" applyBorder="0" applyAlignment="0">
      <protection locked="0"/>
    </xf>
    <xf numFmtId="169" fontId="30" fillId="0" borderId="0" applyFont="0" applyFill="0" applyBorder="0" applyAlignment="0" applyProtection="0"/>
    <xf numFmtId="169" fontId="18" fillId="0" borderId="0" applyFont="0" applyFill="0" applyBorder="0" applyAlignment="0" applyProtection="0"/>
    <xf numFmtId="169" fontId="3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7" fillId="0" borderId="0"/>
    <xf numFmtId="9" fontId="12" fillId="0" borderId="0" quotePrefix="1" applyFont="0" applyFill="0" applyBorder="0" applyAlignment="0">
      <protection locked="0"/>
    </xf>
    <xf numFmtId="9" fontId="30"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38" fillId="0" borderId="0" applyFont="0" applyFill="0" applyBorder="0" applyAlignment="0" applyProtection="0"/>
    <xf numFmtId="0" fontId="39" fillId="0" borderId="0" applyNumberFormat="0" applyFill="0" applyBorder="0" applyAlignment="0" applyProtection="0"/>
    <xf numFmtId="174" fontId="39" fillId="0" borderId="0" applyNumberFormat="0" applyFill="0" applyBorder="0" applyAlignment="0" applyProtection="0"/>
    <xf numFmtId="174" fontId="39" fillId="0" borderId="0" applyNumberFormat="0" applyFill="0" applyBorder="0" applyAlignment="0" applyProtection="0"/>
    <xf numFmtId="175" fontId="40" fillId="0" borderId="0" applyBorder="0"/>
    <xf numFmtId="0" fontId="12" fillId="0" borderId="0"/>
    <xf numFmtId="0" fontId="41"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42" fillId="0" borderId="0" applyFont="0" applyFill="0" applyBorder="0" applyAlignment="0" applyProtection="0"/>
    <xf numFmtId="177" fontId="43" fillId="0" borderId="0" applyFont="0" applyFill="0" applyBorder="0" applyAlignment="0" applyProtection="0"/>
    <xf numFmtId="38" fontId="42" fillId="0" borderId="0" applyFont="0" applyFill="0" applyBorder="0" applyAlignment="0" applyProtection="0"/>
    <xf numFmtId="41" fontId="44" fillId="0" borderId="0" applyFont="0" applyFill="0" applyBorder="0" applyAlignment="0" applyProtection="0"/>
    <xf numFmtId="9" fontId="45" fillId="0" borderId="0" applyFont="0" applyFill="0" applyBorder="0" applyAlignment="0" applyProtection="0"/>
    <xf numFmtId="165" fontId="46" fillId="0" borderId="0" applyFont="0" applyFill="0" applyBorder="0" applyAlignment="0" applyProtection="0"/>
    <xf numFmtId="0" fontId="47"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48" fillId="0" borderId="0"/>
    <xf numFmtId="0" fontId="12" fillId="0" borderId="0" applyNumberFormat="0" applyFill="0" applyBorder="0" applyAlignment="0" applyProtection="0"/>
    <xf numFmtId="0" fontId="49" fillId="0" borderId="0"/>
    <xf numFmtId="0" fontId="49" fillId="0" borderId="0"/>
    <xf numFmtId="0" fontId="50" fillId="0" borderId="0">
      <alignment vertical="top"/>
    </xf>
    <xf numFmtId="166" fontId="51" fillId="0" borderId="0" applyFont="0" applyFill="0" applyBorder="0" applyAlignment="0" applyProtection="0"/>
    <xf numFmtId="0" fontId="52" fillId="0" borderId="0" applyNumberFormat="0" applyFill="0" applyBorder="0" applyAlignment="0" applyProtection="0"/>
    <xf numFmtId="166"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66" fontId="51" fillId="0" borderId="0" applyFont="0" applyFill="0" applyBorder="0" applyAlignment="0" applyProtection="0"/>
    <xf numFmtId="178" fontId="51"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73" fontId="38" fillId="0" borderId="0" applyFont="0" applyFill="0" applyBorder="0" applyAlignment="0" applyProtection="0"/>
    <xf numFmtId="166" fontId="51" fillId="0" borderId="0" applyFont="0" applyFill="0" applyBorder="0" applyAlignment="0" applyProtection="0"/>
    <xf numFmtId="41"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0" fontId="52"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53" fillId="0" borderId="0"/>
    <xf numFmtId="0" fontId="54" fillId="16" borderId="0"/>
    <xf numFmtId="9" fontId="55" fillId="0" borderId="0" applyBorder="0" applyAlignment="0" applyProtection="0"/>
    <xf numFmtId="0" fontId="56" fillId="16" borderId="0"/>
    <xf numFmtId="0" fontId="17" fillId="0" borderId="0"/>
    <xf numFmtId="174" fontId="57" fillId="17" borderId="0" applyNumberFormat="0" applyBorder="0" applyAlignment="0" applyProtection="0"/>
    <xf numFmtId="0" fontId="10" fillId="4" borderId="0" applyNumberFormat="0" applyBorder="0" applyAlignment="0" applyProtection="0"/>
    <xf numFmtId="174" fontId="57" fillId="18" borderId="0" applyNumberFormat="0" applyBorder="0" applyAlignment="0" applyProtection="0"/>
    <xf numFmtId="0" fontId="10" fillId="6" borderId="0" applyNumberFormat="0" applyBorder="0" applyAlignment="0" applyProtection="0"/>
    <xf numFmtId="174" fontId="57" fillId="19" borderId="0" applyNumberFormat="0" applyBorder="0" applyAlignment="0" applyProtection="0"/>
    <xf numFmtId="0" fontId="10" fillId="8" borderId="0" applyNumberFormat="0" applyBorder="0" applyAlignment="0" applyProtection="0"/>
    <xf numFmtId="174" fontId="57" fillId="20" borderId="0" applyNumberFormat="0" applyBorder="0" applyAlignment="0" applyProtection="0"/>
    <xf numFmtId="0" fontId="10" fillId="10" borderId="0" applyNumberFormat="0" applyBorder="0" applyAlignment="0" applyProtection="0"/>
    <xf numFmtId="174" fontId="57" fillId="21" borderId="0" applyNumberFormat="0" applyBorder="0" applyAlignment="0" applyProtection="0"/>
    <xf numFmtId="0" fontId="10" fillId="12" borderId="0" applyNumberFormat="0" applyBorder="0" applyAlignment="0" applyProtection="0"/>
    <xf numFmtId="174" fontId="57" fillId="22" borderId="0" applyNumberFormat="0" applyBorder="0" applyAlignment="0" applyProtection="0"/>
    <xf numFmtId="0" fontId="10" fillId="14" borderId="0" applyNumberFormat="0" applyBorder="0" applyAlignment="0" applyProtection="0"/>
    <xf numFmtId="0" fontId="58" fillId="16" borderId="0"/>
    <xf numFmtId="0" fontId="59" fillId="0" borderId="0"/>
    <xf numFmtId="0" fontId="60" fillId="0" borderId="0">
      <alignment wrapText="1"/>
    </xf>
    <xf numFmtId="174" fontId="57" fillId="23" borderId="0" applyNumberFormat="0" applyBorder="0" applyAlignment="0" applyProtection="0"/>
    <xf numFmtId="0" fontId="10" fillId="5" borderId="0" applyNumberFormat="0" applyBorder="0" applyAlignment="0" applyProtection="0"/>
    <xf numFmtId="174" fontId="57" fillId="24" borderId="0" applyNumberFormat="0" applyBorder="0" applyAlignment="0" applyProtection="0"/>
    <xf numFmtId="0" fontId="10" fillId="7" borderId="0" applyNumberFormat="0" applyBorder="0" applyAlignment="0" applyProtection="0"/>
    <xf numFmtId="174" fontId="57" fillId="25" borderId="0" applyNumberFormat="0" applyBorder="0" applyAlignment="0" applyProtection="0"/>
    <xf numFmtId="0" fontId="10" fillId="9" borderId="0" applyNumberFormat="0" applyBorder="0" applyAlignment="0" applyProtection="0"/>
    <xf numFmtId="174" fontId="57" fillId="20" borderId="0" applyNumberFormat="0" applyBorder="0" applyAlignment="0" applyProtection="0"/>
    <xf numFmtId="0" fontId="10" fillId="11" borderId="0" applyNumberFormat="0" applyBorder="0" applyAlignment="0" applyProtection="0"/>
    <xf numFmtId="174" fontId="57" fillId="23" borderId="0" applyNumberFormat="0" applyBorder="0" applyAlignment="0" applyProtection="0"/>
    <xf numFmtId="0" fontId="10" fillId="13" borderId="0" applyNumberFormat="0" applyBorder="0" applyAlignment="0" applyProtection="0"/>
    <xf numFmtId="174" fontId="57" fillId="26" borderId="0" applyNumberFormat="0" applyBorder="0" applyAlignment="0" applyProtection="0"/>
    <xf numFmtId="0" fontId="10" fillId="15" borderId="0" applyNumberFormat="0" applyBorder="0" applyAlignment="0" applyProtection="0"/>
    <xf numFmtId="174" fontId="61" fillId="27" borderId="0" applyNumberFormat="0" applyBorder="0" applyAlignment="0" applyProtection="0"/>
    <xf numFmtId="174" fontId="61" fillId="24" borderId="0" applyNumberFormat="0" applyBorder="0" applyAlignment="0" applyProtection="0"/>
    <xf numFmtId="174" fontId="61" fillId="25"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0" borderId="0" applyNumberFormat="0" applyBorder="0" applyAlignment="0" applyProtection="0"/>
    <xf numFmtId="174" fontId="61" fillId="31" borderId="0" applyNumberFormat="0" applyBorder="0" applyAlignment="0" applyProtection="0"/>
    <xf numFmtId="174" fontId="61" fillId="32" borderId="0" applyNumberFormat="0" applyBorder="0" applyAlignment="0" applyProtection="0"/>
    <xf numFmtId="174" fontId="61" fillId="33"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4" borderId="0" applyNumberFormat="0" applyBorder="0" applyAlignment="0" applyProtection="0"/>
    <xf numFmtId="0" fontId="62" fillId="0" borderId="0" applyNumberFormat="0" applyAlignment="0"/>
    <xf numFmtId="182" fontId="12" fillId="0" borderId="0" applyFont="0" applyFill="0" applyBorder="0" applyAlignment="0" applyProtection="0"/>
    <xf numFmtId="0" fontId="63" fillId="0" borderId="0" applyFont="0" applyFill="0" applyBorder="0" applyAlignment="0" applyProtection="0"/>
    <xf numFmtId="183" fontId="64" fillId="0" borderId="0" applyFont="0" applyFill="0" applyBorder="0" applyAlignment="0" applyProtection="0"/>
    <xf numFmtId="184" fontId="12" fillId="0" borderId="0" applyFont="0" applyFill="0" applyBorder="0" applyAlignment="0" applyProtection="0"/>
    <xf numFmtId="0" fontId="63" fillId="0" borderId="0" applyFont="0" applyFill="0" applyBorder="0" applyAlignment="0" applyProtection="0"/>
    <xf numFmtId="184" fontId="12" fillId="0" borderId="0" applyFont="0" applyFill="0" applyBorder="0" applyAlignment="0" applyProtection="0"/>
    <xf numFmtId="0" fontId="65" fillId="0" borderId="0">
      <alignment horizontal="center" wrapText="1"/>
      <protection locked="0"/>
    </xf>
    <xf numFmtId="185" fontId="66" fillId="0" borderId="0" applyFont="0" applyFill="0" applyBorder="0" applyAlignment="0" applyProtection="0"/>
    <xf numFmtId="0" fontId="63" fillId="0" borderId="0" applyFont="0" applyFill="0" applyBorder="0" applyAlignment="0" applyProtection="0"/>
    <xf numFmtId="185" fontId="66" fillId="0" borderId="0" applyFont="0" applyFill="0" applyBorder="0" applyAlignment="0" applyProtection="0"/>
    <xf numFmtId="186" fontId="66" fillId="0" borderId="0" applyFont="0" applyFill="0" applyBorder="0" applyAlignment="0" applyProtection="0"/>
    <xf numFmtId="0" fontId="63" fillId="0" borderId="0" applyFont="0" applyFill="0" applyBorder="0" applyAlignment="0" applyProtection="0"/>
    <xf numFmtId="186" fontId="66" fillId="0" borderId="0" applyFont="0" applyFill="0" applyBorder="0" applyAlignment="0" applyProtection="0"/>
    <xf numFmtId="173" fontId="38" fillId="0" borderId="0" applyFont="0" applyFill="0" applyBorder="0" applyAlignment="0" applyProtection="0"/>
    <xf numFmtId="174" fontId="67" fillId="18" borderId="0" applyNumberFormat="0" applyBorder="0" applyAlignment="0" applyProtection="0"/>
    <xf numFmtId="0" fontId="63" fillId="0" borderId="0"/>
    <xf numFmtId="0" fontId="53" fillId="0" borderId="0"/>
    <xf numFmtId="0" fontId="63" fillId="0" borderId="0"/>
    <xf numFmtId="37" fontId="68" fillId="0" borderId="0"/>
    <xf numFmtId="177" fontId="12" fillId="0" borderId="0" applyFont="0" applyFill="0" applyBorder="0" applyAlignment="0" applyProtection="0"/>
    <xf numFmtId="187" fontId="12" fillId="0" borderId="0" applyFont="0" applyFill="0" applyBorder="0" applyAlignment="0" applyProtection="0"/>
    <xf numFmtId="175" fontId="40" fillId="0" borderId="0" applyFill="0"/>
    <xf numFmtId="188" fontId="40" fillId="0" borderId="0" applyNumberFormat="0" applyFill="0" applyBorder="0" applyAlignment="0">
      <alignment horizontal="center"/>
    </xf>
    <xf numFmtId="0" fontId="69" fillId="0" borderId="0" applyNumberFormat="0" applyFill="0">
      <alignment horizontal="center" vertical="center" wrapText="1"/>
    </xf>
    <xf numFmtId="175" fontId="40" fillId="0" borderId="9" applyFill="0" applyBorder="0"/>
    <xf numFmtId="167" fontId="40" fillId="0" borderId="0" applyAlignment="0"/>
    <xf numFmtId="0" fontId="69" fillId="0" borderId="0" applyFill="0" applyBorder="0">
      <alignment horizontal="center" vertical="center"/>
    </xf>
    <xf numFmtId="0" fontId="69" fillId="0" borderId="0" applyFill="0" applyBorder="0">
      <alignment horizontal="center" vertical="center"/>
    </xf>
    <xf numFmtId="175" fontId="40" fillId="0" borderId="8" applyFill="0" applyBorder="0"/>
    <xf numFmtId="0" fontId="40" fillId="0" borderId="0" applyNumberFormat="0" applyAlignment="0"/>
    <xf numFmtId="0" fontId="53" fillId="0" borderId="0" applyFill="0" applyBorder="0">
      <alignment horizontal="center" vertical="center" wrapText="1"/>
    </xf>
    <xf numFmtId="0" fontId="69" fillId="0" borderId="0" applyFill="0" applyBorder="0">
      <alignment horizontal="center" vertical="center" wrapText="1"/>
    </xf>
    <xf numFmtId="175" fontId="40" fillId="0" borderId="0" applyFill="0"/>
    <xf numFmtId="0" fontId="40" fillId="0" borderId="0" applyNumberFormat="0" applyAlignment="0">
      <alignment horizontal="center"/>
    </xf>
    <xf numFmtId="0" fontId="53" fillId="0" borderId="0" applyFill="0">
      <alignment horizontal="center" vertical="center" wrapText="1"/>
    </xf>
    <xf numFmtId="0" fontId="69" fillId="0" borderId="0" applyFill="0">
      <alignment horizontal="center" vertical="center" wrapText="1"/>
    </xf>
    <xf numFmtId="175" fontId="40" fillId="0" borderId="0" applyFill="0"/>
    <xf numFmtId="0" fontId="40" fillId="0" borderId="0" applyNumberFormat="0" applyAlignment="0">
      <alignment horizontal="center"/>
    </xf>
    <xf numFmtId="0" fontId="40" fillId="0" borderId="0" applyFill="0">
      <alignment vertical="center" wrapText="1"/>
    </xf>
    <xf numFmtId="0" fontId="69" fillId="0" borderId="0">
      <alignment horizontal="center" vertical="center" wrapText="1"/>
    </xf>
    <xf numFmtId="175" fontId="40" fillId="0" borderId="0" applyFill="0"/>
    <xf numFmtId="0" fontId="53"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0" fillId="0" borderId="0" applyFill="0"/>
    <xf numFmtId="0" fontId="40"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1" fillId="0" borderId="0" applyFill="0"/>
    <xf numFmtId="0" fontId="40" fillId="0" borderId="0" applyNumberFormat="0" applyAlignment="0">
      <alignment horizontal="center"/>
    </xf>
    <xf numFmtId="0" fontId="72" fillId="0" borderId="0">
      <alignment horizontal="center" wrapText="1"/>
    </xf>
    <xf numFmtId="0" fontId="69" fillId="0" borderId="0" applyFill="0">
      <alignment horizontal="center" vertical="center" wrapText="1"/>
    </xf>
    <xf numFmtId="189" fontId="12" fillId="0" borderId="0" applyFill="0" applyBorder="0" applyAlignment="0"/>
    <xf numFmtId="174" fontId="73" fillId="16" borderId="10" applyNumberFormat="0" applyAlignment="0" applyProtection="0"/>
    <xf numFmtId="0" fontId="74" fillId="0" borderId="0"/>
    <xf numFmtId="190" fontId="51" fillId="0" borderId="0" applyFont="0" applyFill="0" applyBorder="0" applyAlignment="0" applyProtection="0"/>
    <xf numFmtId="174" fontId="75" fillId="35" borderId="11" applyNumberFormat="0" applyAlignment="0" applyProtection="0"/>
    <xf numFmtId="1" fontId="76"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5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5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53" fillId="0" borderId="0"/>
    <xf numFmtId="191" fontId="53" fillId="0" borderId="0"/>
    <xf numFmtId="192" fontId="77" fillId="0" borderId="0"/>
    <xf numFmtId="3" fontId="12" fillId="0" borderId="0" applyFont="0" applyFill="0" applyBorder="0" applyAlignment="0" applyProtection="0"/>
    <xf numFmtId="3" fontId="12" fillId="0" borderId="0" applyFont="0" applyFill="0" applyBorder="0" applyAlignment="0" applyProtection="0"/>
    <xf numFmtId="0" fontId="78" fillId="0" borderId="0" applyNumberFormat="0" applyAlignment="0">
      <alignment horizontal="left"/>
    </xf>
    <xf numFmtId="0" fontId="79" fillId="0" borderId="0" applyNumberFormat="0" applyAlignment="0"/>
    <xf numFmtId="193" fontId="80"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51" fillId="0" borderId="12">
      <alignment horizontal="left"/>
    </xf>
    <xf numFmtId="0" fontId="81"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82"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83" fillId="19" borderId="0" applyNumberFormat="0" applyBorder="0" applyAlignment="0" applyProtection="0"/>
    <xf numFmtId="38" fontId="62" fillId="16" borderId="0" applyNumberFormat="0" applyBorder="0" applyAlignment="0" applyProtection="0"/>
    <xf numFmtId="0" fontId="84" fillId="0" borderId="0">
      <alignment horizontal="left"/>
    </xf>
    <xf numFmtId="0" fontId="85" fillId="0" borderId="14" applyNumberFormat="0" applyAlignment="0" applyProtection="0">
      <alignment horizontal="left" vertical="center"/>
    </xf>
    <xf numFmtId="0" fontId="85" fillId="0" borderId="15">
      <alignment horizontal="left" vertical="center"/>
    </xf>
    <xf numFmtId="14" fontId="39" fillId="21" borderId="16">
      <alignment horizontal="center" vertical="center" wrapText="1"/>
    </xf>
    <xf numFmtId="0" fontId="86" fillId="0" borderId="0" applyNumberFormat="0" applyFill="0" applyBorder="0" applyAlignment="0" applyProtection="0"/>
    <xf numFmtId="174" fontId="87" fillId="0" borderId="17"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174" fontId="88" fillId="0" borderId="18"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4" fontId="89" fillId="0" borderId="19" applyNumberFormat="0" applyFill="0" applyAlignment="0" applyProtection="0"/>
    <xf numFmtId="174" fontId="89" fillId="0" borderId="0" applyNumberFormat="0" applyFill="0" applyBorder="0" applyAlignment="0" applyProtection="0"/>
    <xf numFmtId="14" fontId="39" fillId="21" borderId="16">
      <alignment horizontal="center" vertical="center" wrapText="1"/>
    </xf>
    <xf numFmtId="202" fontId="90" fillId="0" borderId="0">
      <protection locked="0"/>
    </xf>
    <xf numFmtId="202" fontId="90" fillId="0" borderId="0">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62" fillId="36" borderId="1" applyNumberFormat="0" applyBorder="0" applyAlignment="0" applyProtection="0"/>
    <xf numFmtId="0" fontId="94" fillId="0" borderId="0"/>
    <xf numFmtId="0" fontId="94" fillId="0" borderId="0"/>
    <xf numFmtId="0" fontId="94" fillId="0" borderId="0"/>
    <xf numFmtId="0" fontId="94" fillId="0" borderId="0"/>
    <xf numFmtId="0" fontId="94" fillId="0" borderId="0"/>
    <xf numFmtId="174" fontId="95" fillId="22" borderId="10" applyNumberFormat="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89" fontId="96" fillId="37" borderId="0"/>
    <xf numFmtId="0" fontId="65" fillId="0" borderId="0" applyNumberFormat="0" applyFont="0" applyBorder="0" applyAlignment="0"/>
    <xf numFmtId="174" fontId="97" fillId="0" borderId="20" applyNumberFormat="0" applyFill="0" applyAlignment="0" applyProtection="0"/>
    <xf numFmtId="189" fontId="96" fillId="38" borderId="0"/>
    <xf numFmtId="38" fontId="49" fillId="0" borderId="0" applyFont="0" applyFill="0" applyBorder="0" applyAlignment="0" applyProtection="0"/>
    <xf numFmtId="40" fontId="49"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98" fillId="0" borderId="16"/>
    <xf numFmtId="203" fontId="99" fillId="0" borderId="21"/>
    <xf numFmtId="173" fontId="12" fillId="0" borderId="0" applyFont="0" applyFill="0" applyBorder="0" applyAlignment="0" applyProtection="0"/>
    <xf numFmtId="204" fontId="12" fillId="0" borderId="0" applyFont="0" applyFill="0" applyBorder="0" applyAlignment="0" applyProtection="0"/>
    <xf numFmtId="205" fontId="49" fillId="0" borderId="0" applyFont="0" applyFill="0" applyBorder="0" applyAlignment="0" applyProtection="0"/>
    <xf numFmtId="206" fontId="49" fillId="0" borderId="0" applyFont="0" applyFill="0" applyBorder="0" applyAlignment="0" applyProtection="0"/>
    <xf numFmtId="207" fontId="51" fillId="0" borderId="0" applyFont="0" applyFill="0" applyBorder="0" applyAlignment="0" applyProtection="0"/>
    <xf numFmtId="208" fontId="51" fillId="0" borderId="0" applyFont="0" applyFill="0" applyBorder="0" applyAlignment="0" applyProtection="0"/>
    <xf numFmtId="0" fontId="100" fillId="0" borderId="0" applyNumberFormat="0" applyFont="0" applyFill="0" applyAlignment="0"/>
    <xf numFmtId="174" fontId="101" fillId="39" borderId="0" applyNumberFormat="0" applyBorder="0" applyAlignment="0" applyProtection="0"/>
    <xf numFmtId="0" fontId="80" fillId="0" borderId="1"/>
    <xf numFmtId="0" fontId="80" fillId="0" borderId="1"/>
    <xf numFmtId="0" fontId="53" fillId="0" borderId="0"/>
    <xf numFmtId="0" fontId="53" fillId="0" borderId="0"/>
    <xf numFmtId="0" fontId="80" fillId="0" borderId="1"/>
    <xf numFmtId="37" fontId="102" fillId="0" borderId="0"/>
    <xf numFmtId="0" fontId="103" fillId="0" borderId="1" applyNumberFormat="0" applyFont="0" applyFill="0" applyBorder="0" applyAlignment="0">
      <alignment horizontal="center"/>
    </xf>
    <xf numFmtId="209" fontId="10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 fillId="0" borderId="0"/>
    <xf numFmtId="0" fontId="105"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50" fillId="0" borderId="0"/>
    <xf numFmtId="0" fontId="10" fillId="0" borderId="0"/>
    <xf numFmtId="0" fontId="5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65" fillId="0" borderId="0">
      <alignment horizontal="right"/>
    </xf>
    <xf numFmtId="40" fontId="106" fillId="0" borderId="0">
      <alignment horizontal="center" wrapText="1"/>
    </xf>
    <xf numFmtId="174" fontId="50"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65" fillId="0" borderId="0" applyBorder="0" applyAlignment="0"/>
    <xf numFmtId="0" fontId="107" fillId="0" borderId="0"/>
    <xf numFmtId="210" fontId="51" fillId="0" borderId="0" applyFont="0" applyFill="0" applyBorder="0" applyAlignment="0" applyProtection="0"/>
    <xf numFmtId="211" fontId="51" fillId="0" borderId="0" applyFont="0" applyFill="0" applyBorder="0" applyAlignment="0" applyProtection="0"/>
    <xf numFmtId="0" fontId="12" fillId="0" borderId="0" applyFont="0" applyFill="0" applyBorder="0" applyAlignment="0" applyProtection="0"/>
    <xf numFmtId="0" fontId="53" fillId="0" borderId="0"/>
    <xf numFmtId="174" fontId="108" fillId="16" borderId="23" applyNumberFormat="0" applyAlignment="0" applyProtection="0"/>
    <xf numFmtId="14" fontId="65"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9" fillId="0" borderId="24" applyNumberFormat="0" applyBorder="0"/>
    <xf numFmtId="164" fontId="109" fillId="0" borderId="0"/>
    <xf numFmtId="0" fontId="49" fillId="0" borderId="0" applyNumberFormat="0" applyFont="0" applyFill="0" applyBorder="0" applyAlignment="0" applyProtection="0">
      <alignment horizontal="left"/>
    </xf>
    <xf numFmtId="38" fontId="40" fillId="16" borderId="25" applyFill="0">
      <alignment horizontal="right"/>
    </xf>
    <xf numFmtId="0" fontId="40" fillId="0" borderId="25" applyNumberFormat="0" applyFill="0" applyAlignment="0">
      <alignment horizontal="left" indent="7"/>
    </xf>
    <xf numFmtId="0" fontId="110" fillId="0" borderId="25" applyFill="0">
      <alignment horizontal="left" indent="8"/>
    </xf>
    <xf numFmtId="175" fontId="69" fillId="26" borderId="0" applyFill="0">
      <alignment horizontal="right"/>
    </xf>
    <xf numFmtId="0" fontId="69" fillId="40" borderId="0" applyNumberFormat="0">
      <alignment horizontal="right"/>
    </xf>
    <xf numFmtId="0" fontId="111" fillId="26" borderId="15" applyFill="0"/>
    <xf numFmtId="0" fontId="53" fillId="41" borderId="15" applyFill="0" applyBorder="0"/>
    <xf numFmtId="175" fontId="53" fillId="36" borderId="26" applyFill="0"/>
    <xf numFmtId="0" fontId="40" fillId="0" borderId="27" applyNumberFormat="0" applyAlignment="0"/>
    <xf numFmtId="0" fontId="111" fillId="0" borderId="0" applyFill="0">
      <alignment horizontal="left" indent="1"/>
    </xf>
    <xf numFmtId="0" fontId="112" fillId="36" borderId="0" applyFill="0">
      <alignment horizontal="left" indent="1"/>
    </xf>
    <xf numFmtId="175" fontId="40" fillId="22" borderId="26" applyFill="0"/>
    <xf numFmtId="0" fontId="40" fillId="0" borderId="26" applyNumberFormat="0" applyAlignment="0"/>
    <xf numFmtId="0" fontId="111" fillId="0" borderId="0" applyFill="0">
      <alignment horizontal="left" indent="2"/>
    </xf>
    <xf numFmtId="0" fontId="113" fillId="22" borderId="0" applyFill="0">
      <alignment horizontal="left" indent="2"/>
    </xf>
    <xf numFmtId="175" fontId="40" fillId="0" borderId="26" applyFill="0"/>
    <xf numFmtId="0" fontId="65" fillId="0" borderId="26" applyNumberFormat="0" applyAlignment="0"/>
    <xf numFmtId="0" fontId="114" fillId="0" borderId="0">
      <alignment horizontal="left" indent="3"/>
    </xf>
    <xf numFmtId="0" fontId="115" fillId="0" borderId="0" applyFill="0">
      <alignment horizontal="left" indent="3"/>
    </xf>
    <xf numFmtId="38" fontId="40" fillId="0" borderId="0" applyFill="0"/>
    <xf numFmtId="0" fontId="12" fillId="0" borderId="26" applyNumberFormat="0" applyFont="0" applyAlignment="0"/>
    <xf numFmtId="0" fontId="114" fillId="0" borderId="0">
      <alignment horizontal="left" indent="4"/>
    </xf>
    <xf numFmtId="0" fontId="40" fillId="0" borderId="0" applyFill="0" applyProtection="0">
      <alignment horizontal="left" indent="4"/>
    </xf>
    <xf numFmtId="38" fontId="40" fillId="0" borderId="0" applyFill="0"/>
    <xf numFmtId="0" fontId="40" fillId="0" borderId="0" applyNumberFormat="0" applyAlignment="0"/>
    <xf numFmtId="0" fontId="114" fillId="0" borderId="0">
      <alignment horizontal="left" indent="5"/>
    </xf>
    <xf numFmtId="0" fontId="40" fillId="0" borderId="0" applyFill="0">
      <alignment horizontal="left" indent="5"/>
    </xf>
    <xf numFmtId="175" fontId="40" fillId="0" borderId="0" applyFill="0"/>
    <xf numFmtId="0" fontId="53" fillId="0" borderId="0" applyNumberFormat="0" applyFill="0" applyAlignment="0"/>
    <xf numFmtId="0" fontId="116" fillId="0" borderId="0" applyFill="0">
      <alignment horizontal="left" indent="6"/>
    </xf>
    <xf numFmtId="0" fontId="40" fillId="0" borderId="0" applyFill="0">
      <alignment horizontal="left" indent="6"/>
    </xf>
    <xf numFmtId="213" fontId="12" fillId="0" borderId="0" applyNumberFormat="0" applyFill="0" applyBorder="0" applyAlignment="0" applyProtection="0">
      <alignment horizontal="left"/>
    </xf>
    <xf numFmtId="214" fontId="117" fillId="0" borderId="0" applyFont="0" applyFill="0" applyBorder="0" applyAlignment="0" applyProtection="0"/>
    <xf numFmtId="0" fontId="49" fillId="0" borderId="0" applyFont="0" applyFill="0" applyBorder="0" applyAlignment="0" applyProtection="0"/>
    <xf numFmtId="0" fontId="12" fillId="0" borderId="0"/>
    <xf numFmtId="215" fontId="80" fillId="0" borderId="0" applyFont="0" applyFill="0" applyBorder="0" applyAlignment="0" applyProtection="0"/>
    <xf numFmtId="179" fontId="51" fillId="0" borderId="0" applyFont="0" applyFill="0" applyBorder="0" applyAlignment="0" applyProtection="0"/>
    <xf numFmtId="166" fontId="51" fillId="0" borderId="0" applyFont="0" applyFill="0" applyBorder="0" applyAlignment="0" applyProtection="0"/>
    <xf numFmtId="0" fontId="98" fillId="0" borderId="0"/>
    <xf numFmtId="40" fontId="118" fillId="0" borderId="0" applyBorder="0">
      <alignment horizontal="right"/>
    </xf>
    <xf numFmtId="3" fontId="59" fillId="0" borderId="0" applyFill="0" applyBorder="0" applyAlignment="0" applyProtection="0">
      <alignment horizontal="right"/>
    </xf>
    <xf numFmtId="216" fontId="80" fillId="0" borderId="3">
      <alignment horizontal="right" vertical="center"/>
    </xf>
    <xf numFmtId="216" fontId="80" fillId="0" borderId="3">
      <alignment horizontal="right" vertical="center"/>
    </xf>
    <xf numFmtId="216" fontId="80" fillId="0" borderId="3">
      <alignment horizontal="right" vertical="center"/>
    </xf>
    <xf numFmtId="217" fontId="80" fillId="0" borderId="3">
      <alignment horizontal="center"/>
    </xf>
    <xf numFmtId="0" fontId="119" fillId="0" borderId="0">
      <alignment vertical="center" wrapText="1"/>
      <protection locked="0"/>
    </xf>
    <xf numFmtId="4" fontId="120" fillId="0" borderId="0"/>
    <xf numFmtId="3" fontId="121" fillId="0" borderId="28" applyNumberFormat="0" applyBorder="0" applyAlignment="0"/>
    <xf numFmtId="0" fontId="122" fillId="0" borderId="0" applyFont="0">
      <alignment horizontal="centerContinuous"/>
    </xf>
    <xf numFmtId="0" fontId="123" fillId="0" borderId="0" applyFill="0" applyBorder="0" applyProtection="0">
      <alignment horizontal="left" vertical="top"/>
    </xf>
    <xf numFmtId="174" fontId="124" fillId="0" borderId="0" applyNumberFormat="0" applyFill="0" applyBorder="0" applyAlignment="0" applyProtection="0"/>
    <xf numFmtId="0" fontId="12" fillId="0" borderId="9" applyNumberFormat="0" applyFont="0" applyFill="0" applyAlignment="0" applyProtection="0"/>
    <xf numFmtId="174" fontId="125"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80" fillId="0" borderId="0"/>
    <xf numFmtId="218" fontId="80" fillId="0" borderId="1"/>
    <xf numFmtId="0" fontId="126" fillId="42" borderId="1">
      <alignment horizontal="left" vertical="center"/>
    </xf>
    <xf numFmtId="164" fontId="127" fillId="0" borderId="5">
      <alignment horizontal="left" vertical="top"/>
    </xf>
    <xf numFmtId="164" fontId="52" fillId="0" borderId="30">
      <alignment horizontal="left" vertical="top"/>
    </xf>
    <xf numFmtId="164" fontId="52" fillId="0" borderId="30">
      <alignment horizontal="left" vertical="top"/>
    </xf>
    <xf numFmtId="0" fontId="128"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29" fillId="0" borderId="0" applyNumberFormat="0" applyFill="0" applyBorder="0" applyAlignment="0" applyProtection="0"/>
    <xf numFmtId="0" fontId="130" fillId="0" borderId="0">
      <alignment vertical="center"/>
    </xf>
    <xf numFmtId="166" fontId="131" fillId="0" borderId="0" applyFont="0" applyFill="0" applyBorder="0" applyAlignment="0" applyProtection="0"/>
    <xf numFmtId="168" fontId="131" fillId="0" borderId="0" applyFont="0" applyFill="0" applyBorder="0" applyAlignment="0" applyProtection="0"/>
    <xf numFmtId="0" fontId="131" fillId="0" borderId="0"/>
    <xf numFmtId="0" fontId="132" fillId="0" borderId="0" applyFont="0" applyFill="0" applyBorder="0" applyAlignment="0" applyProtection="0"/>
    <xf numFmtId="0" fontId="132" fillId="0" borderId="0" applyFont="0" applyFill="0" applyBorder="0" applyAlignment="0" applyProtection="0"/>
    <xf numFmtId="0" fontId="59" fillId="0" borderId="0">
      <alignment vertical="center"/>
    </xf>
    <xf numFmtId="40" fontId="133" fillId="0" borderId="0" applyFont="0" applyFill="0" applyBorder="0" applyAlignment="0" applyProtection="0"/>
    <xf numFmtId="38" fontId="133" fillId="0" borderId="0" applyFont="0" applyFill="0" applyBorder="0" applyAlignment="0" applyProtection="0"/>
    <xf numFmtId="0" fontId="133" fillId="0" borderId="0" applyFont="0" applyFill="0" applyBorder="0" applyAlignment="0" applyProtection="0"/>
    <xf numFmtId="0" fontId="133" fillId="0" borderId="0" applyFont="0" applyFill="0" applyBorder="0" applyAlignment="0" applyProtection="0"/>
    <xf numFmtId="9" fontId="134" fillId="0" borderId="0" applyBorder="0" applyAlignment="0" applyProtection="0"/>
    <xf numFmtId="0" fontId="135" fillId="0" borderId="0"/>
    <xf numFmtId="221" fontId="136" fillId="0" borderId="0" applyFont="0" applyFill="0" applyBorder="0" applyAlignment="0" applyProtection="0"/>
    <xf numFmtId="222" fontId="12"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38" fillId="0" borderId="0"/>
    <xf numFmtId="0" fontId="100" fillId="0" borderId="0"/>
    <xf numFmtId="187" fontId="139"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39" fillId="0" borderId="0"/>
    <xf numFmtId="186" fontId="12" fillId="0" borderId="0" applyFont="0" applyFill="0" applyBorder="0" applyAlignment="0" applyProtection="0"/>
    <xf numFmtId="185" fontId="12" fillId="0" borderId="0" applyFont="0" applyFill="0" applyBorder="0" applyAlignment="0" applyProtection="0"/>
    <xf numFmtId="0" fontId="140" fillId="0" borderId="0"/>
    <xf numFmtId="173" fontId="44" fillId="0" borderId="0" applyFont="0" applyFill="0" applyBorder="0" applyAlignment="0" applyProtection="0"/>
    <xf numFmtId="205" fontId="46" fillId="0" borderId="0" applyFont="0" applyFill="0" applyBorder="0" applyAlignment="0" applyProtection="0"/>
    <xf numFmtId="204" fontId="44"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41" fillId="0" borderId="0" applyNumberFormat="0" applyFill="0" applyBorder="0" applyAlignment="0" applyProtection="0"/>
    <xf numFmtId="0" fontId="142" fillId="0" borderId="33" applyNumberFormat="0" applyFill="0" applyAlignment="0" applyProtection="0"/>
    <xf numFmtId="0" fontId="143" fillId="0" borderId="34" applyNumberFormat="0" applyFill="0" applyAlignment="0" applyProtection="0"/>
    <xf numFmtId="0" fontId="144" fillId="0" borderId="35" applyNumberFormat="0" applyFill="0" applyAlignment="0" applyProtection="0"/>
    <xf numFmtId="0" fontId="144" fillId="0" borderId="0" applyNumberFormat="0" applyFill="0" applyBorder="0" applyAlignment="0" applyProtection="0"/>
    <xf numFmtId="0" fontId="145" fillId="43" borderId="0" applyNumberFormat="0" applyBorder="0" applyAlignment="0" applyProtection="0"/>
    <xf numFmtId="0" fontId="146" fillId="44" borderId="0" applyNumberFormat="0" applyBorder="0" applyAlignment="0" applyProtection="0"/>
    <xf numFmtId="0" fontId="147" fillId="45" borderId="0" applyNumberFormat="0" applyBorder="0" applyAlignment="0" applyProtection="0"/>
    <xf numFmtId="0" fontId="148" fillId="46" borderId="36" applyNumberFormat="0" applyAlignment="0" applyProtection="0"/>
    <xf numFmtId="0" fontId="149" fillId="47" borderId="37" applyNumberFormat="0" applyAlignment="0" applyProtection="0"/>
    <xf numFmtId="0" fontId="150" fillId="47" borderId="36" applyNumberFormat="0" applyAlignment="0" applyProtection="0"/>
    <xf numFmtId="0" fontId="151" fillId="0" borderId="38" applyNumberFormat="0" applyFill="0" applyAlignment="0" applyProtection="0"/>
    <xf numFmtId="0" fontId="152" fillId="48" borderId="39" applyNumberFormat="0" applyAlignment="0" applyProtection="0"/>
    <xf numFmtId="0" fontId="37" fillId="0" borderId="0" applyNumberFormat="0" applyFill="0" applyBorder="0" applyAlignment="0" applyProtection="0"/>
    <xf numFmtId="0" fontId="153" fillId="0" borderId="0" applyNumberFormat="0" applyFill="0" applyBorder="0" applyAlignment="0" applyProtection="0"/>
    <xf numFmtId="0" fontId="31" fillId="0" borderId="40" applyNumberFormat="0" applyFill="0" applyAlignment="0" applyProtection="0"/>
    <xf numFmtId="0" fontId="154"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54" fillId="50" borderId="0" applyNumberFormat="0" applyBorder="0" applyAlignment="0" applyProtection="0"/>
    <xf numFmtId="0" fontId="154"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54" fillId="52" borderId="0" applyNumberFormat="0" applyBorder="0" applyAlignment="0" applyProtection="0"/>
    <xf numFmtId="0" fontId="154"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54" fillId="54" borderId="0" applyNumberFormat="0" applyBorder="0" applyAlignment="0" applyProtection="0"/>
    <xf numFmtId="0" fontId="154"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54" fillId="56" borderId="0" applyNumberFormat="0" applyBorder="0" applyAlignment="0" applyProtection="0"/>
    <xf numFmtId="0" fontId="154"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54" fillId="58" borderId="0" applyNumberFormat="0" applyBorder="0" applyAlignment="0" applyProtection="0"/>
    <xf numFmtId="0" fontId="154"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54" fillId="60" borderId="0" applyNumberFormat="0" applyBorder="0" applyAlignment="0" applyProtection="0"/>
    <xf numFmtId="0" fontId="105"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10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5" fillId="0" borderId="0">
      <alignment vertical="top"/>
    </xf>
    <xf numFmtId="0" fontId="10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5" fillId="0" borderId="0">
      <alignment vertical="top"/>
    </xf>
    <xf numFmtId="0" fontId="105"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5"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5" fillId="0" borderId="0">
      <alignment vertical="top"/>
    </xf>
    <xf numFmtId="0" fontId="105"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05" fillId="0" borderId="0">
      <alignment vertical="top"/>
    </xf>
    <xf numFmtId="0" fontId="10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55" fillId="0" borderId="0" applyNumberFormat="0" applyFill="0" applyBorder="0" applyAlignment="0" applyProtection="0"/>
    <xf numFmtId="0" fontId="158"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9" fillId="0" borderId="0" applyNumberFormat="0" applyFill="0" applyBorder="0" applyAlignment="0" applyProtection="0"/>
    <xf numFmtId="0" fontId="158" fillId="0" borderId="0">
      <alignment vertical="top"/>
    </xf>
  </cellStyleXfs>
  <cellXfs count="577">
    <xf numFmtId="0" fontId="0" fillId="0" borderId="0" xfId="0"/>
    <xf numFmtId="0" fontId="16" fillId="2" borderId="0" xfId="0" applyFont="1" applyFill="1"/>
    <xf numFmtId="10" fontId="16" fillId="2" borderId="1" xfId="30" applyNumberFormat="1" applyFont="1" applyFill="1" applyBorder="1" applyAlignment="1" applyProtection="1">
      <alignment horizontal="left" vertical="center" wrapText="1"/>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9"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pplyProtection="1">
      <alignment horizontal="left" vertical="center" wrapText="1"/>
    </xf>
    <xf numFmtId="49" fontId="15" fillId="2" borderId="1" xfId="19" applyNumberFormat="1" applyFont="1" applyFill="1" applyBorder="1" applyAlignment="1" applyProtection="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6" fillId="2" borderId="0" xfId="19" applyFont="1" applyFill="1" applyAlignment="1">
      <alignment vertical="center" wrapText="1"/>
    </xf>
    <xf numFmtId="0" fontId="16" fillId="2" borderId="0" xfId="19" applyFont="1" applyFill="1" applyAlignment="1">
      <alignment vertical="center"/>
    </xf>
    <xf numFmtId="170" fontId="16" fillId="2" borderId="0" xfId="19" applyNumberFormat="1" applyFont="1" applyFill="1" applyAlignment="1">
      <alignment vertical="center"/>
    </xf>
    <xf numFmtId="0" fontId="16" fillId="2" borderId="0" xfId="19" applyFont="1" applyFill="1" applyAlignment="1">
      <alignment horizontal="left"/>
    </xf>
    <xf numFmtId="0" fontId="12" fillId="2" borderId="0" xfId="0" applyFont="1" applyFill="1"/>
    <xf numFmtId="0" fontId="15" fillId="2" borderId="0" xfId="0" applyFont="1" applyFill="1" applyBorder="1"/>
    <xf numFmtId="170" fontId="16" fillId="2" borderId="0" xfId="1" applyNumberFormat="1" applyFont="1" applyFill="1" applyBorder="1" applyProtection="1">
      <protection locked="0"/>
    </xf>
    <xf numFmtId="170" fontId="15" fillId="2" borderId="0" xfId="1" applyNumberFormat="1" applyFont="1" applyFill="1" applyBorder="1" applyProtection="1">
      <protection locked="0"/>
    </xf>
    <xf numFmtId="0" fontId="16" fillId="2" borderId="2" xfId="0" applyFont="1" applyFill="1" applyBorder="1"/>
    <xf numFmtId="170" fontId="16" fillId="2" borderId="2" xfId="1" applyNumberFormat="1" applyFont="1" applyFill="1" applyBorder="1" applyProtection="1">
      <protection locked="0"/>
    </xf>
    <xf numFmtId="0" fontId="33" fillId="2" borderId="0" xfId="30" applyFont="1" applyFill="1" applyAlignment="1">
      <alignment horizontal="center"/>
    </xf>
    <xf numFmtId="0" fontId="33" fillId="2" borderId="0" xfId="30" applyFont="1" applyFill="1"/>
    <xf numFmtId="0" fontId="15" fillId="2" borderId="0" xfId="19" applyFont="1" applyFill="1" applyAlignment="1">
      <alignment vertical="center" wrapText="1"/>
    </xf>
    <xf numFmtId="170" fontId="16" fillId="2" borderId="0" xfId="19" applyNumberFormat="1" applyFont="1" applyFill="1"/>
    <xf numFmtId="0" fontId="16" fillId="2" borderId="0" xfId="30" applyFont="1" applyFill="1"/>
    <xf numFmtId="0" fontId="15" fillId="2" borderId="0" xfId="0" applyFont="1" applyFill="1"/>
    <xf numFmtId="170" fontId="16" fillId="2" borderId="0" xfId="1" applyNumberFormat="1" applyFont="1" applyFill="1" applyProtection="1">
      <protection locked="0"/>
    </xf>
    <xf numFmtId="170" fontId="15" fillId="2" borderId="0" xfId="1" applyNumberFormat="1" applyFont="1" applyFill="1" applyProtection="1">
      <protection locked="0"/>
    </xf>
    <xf numFmtId="0" fontId="14" fillId="2" borderId="0" xfId="0" applyFont="1" applyFill="1"/>
    <xf numFmtId="170"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left" vertical="center" wrapText="1"/>
    </xf>
    <xf numFmtId="0" fontId="15" fillId="2" borderId="32" xfId="19" applyNumberFormat="1" applyFont="1" applyFill="1" applyBorder="1" applyAlignment="1" applyProtection="1">
      <alignment horizontal="center" vertical="center" wrapText="1"/>
    </xf>
    <xf numFmtId="170" fontId="69"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8" xfId="43" applyNumberFormat="1" applyFont="1" applyFill="1" applyBorder="1" applyAlignment="1">
      <alignment vertical="center"/>
    </xf>
    <xf numFmtId="0" fontId="15" fillId="2" borderId="8"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70"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70"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0"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170"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0"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0"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70"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70"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70"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70" fontId="15" fillId="2" borderId="3" xfId="48" applyNumberFormat="1" applyFont="1" applyFill="1" applyBorder="1" applyAlignment="1" applyProtection="1">
      <alignment horizontal="right" vertical="center" wrapText="1"/>
    </xf>
    <xf numFmtId="0" fontId="33"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33" fillId="2" borderId="0" xfId="48" applyFont="1" applyFill="1" applyAlignment="1">
      <alignment horizontal="right"/>
    </xf>
    <xf numFmtId="170" fontId="15" fillId="2" borderId="1" xfId="237" applyNumberFormat="1" applyFont="1" applyFill="1" applyBorder="1" applyAlignment="1" applyProtection="1">
      <alignment horizontal="right" vertical="center" wrapText="1"/>
    </xf>
    <xf numFmtId="170" fontId="15" fillId="2" borderId="3" xfId="237" applyNumberFormat="1" applyFont="1" applyFill="1" applyBorder="1" applyAlignment="1" applyProtection="1">
      <alignment horizontal="right" vertical="center" wrapText="1"/>
    </xf>
    <xf numFmtId="170" fontId="16" fillId="2" borderId="1" xfId="237" applyNumberFormat="1" applyFont="1" applyFill="1" applyBorder="1" applyAlignment="1" applyProtection="1">
      <alignment horizontal="right" vertical="center" wrapText="1"/>
      <protection locked="0"/>
    </xf>
    <xf numFmtId="170" fontId="16" fillId="2" borderId="3" xfId="237" applyNumberFormat="1" applyFont="1" applyFill="1" applyBorder="1" applyAlignment="1" applyProtection="1">
      <alignment horizontal="right" vertical="center" wrapText="1"/>
      <protection locked="0"/>
    </xf>
    <xf numFmtId="170"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70"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34"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0" fontId="33"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70"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70"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8" xfId="48" applyFont="1" applyFill="1" applyBorder="1" applyAlignment="1"/>
    <xf numFmtId="170" fontId="15" fillId="2" borderId="8" xfId="1" applyNumberFormat="1" applyFont="1" applyFill="1" applyBorder="1" applyAlignment="1" applyProtection="1">
      <alignment horizontal="left"/>
      <protection locked="0"/>
    </xf>
    <xf numFmtId="170" fontId="16" fillId="2" borderId="8" xfId="1" applyNumberFormat="1" applyFont="1" applyFill="1" applyBorder="1" applyAlignment="1" applyProtection="1">
      <alignment horizontal="left"/>
      <protection locked="0"/>
    </xf>
    <xf numFmtId="170" fontId="15" fillId="2" borderId="0"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36"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70"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0" fontId="15" fillId="2" borderId="1" xfId="237" applyNumberFormat="1" applyFont="1" applyFill="1" applyBorder="1" applyAlignment="1" applyProtection="1">
      <alignment horizontal="left" vertical="center" wrapText="1"/>
    </xf>
    <xf numFmtId="0" fontId="32" fillId="2" borderId="0" xfId="48" applyFont="1" applyFill="1"/>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0" fontId="15" fillId="2" borderId="0" xfId="237" applyNumberFormat="1" applyFont="1" applyFill="1" applyAlignment="1">
      <alignment horizontal="left"/>
    </xf>
    <xf numFmtId="170" fontId="15" fillId="2" borderId="0" xfId="237" applyNumberFormat="1" applyFont="1" applyFill="1" applyAlignment="1"/>
    <xf numFmtId="170" fontId="16" fillId="2" borderId="0" xfId="237" applyNumberFormat="1" applyFont="1" applyFill="1" applyAlignment="1"/>
    <xf numFmtId="170"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8" xfId="43" applyFont="1" applyFill="1" applyBorder="1" applyAlignment="1">
      <alignment vertical="center"/>
    </xf>
    <xf numFmtId="0" fontId="15" fillId="2" borderId="0" xfId="422" applyFont="1" applyFill="1" applyBorder="1" applyAlignment="1">
      <alignment vertical="center"/>
    </xf>
    <xf numFmtId="170" fontId="15" fillId="2" borderId="8" xfId="1" applyNumberFormat="1" applyFont="1" applyFill="1" applyBorder="1" applyAlignment="1" applyProtection="1">
      <protection locked="0"/>
    </xf>
    <xf numFmtId="169" fontId="16" fillId="2" borderId="0" xfId="237" applyFont="1" applyFill="1"/>
    <xf numFmtId="169" fontId="16" fillId="2" borderId="0" xfId="237" applyFont="1" applyFill="1" applyAlignment="1">
      <alignment vertical="center"/>
    </xf>
    <xf numFmtId="3" fontId="36"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70" fontId="16" fillId="2" borderId="0" xfId="48" applyNumberFormat="1" applyFont="1" applyFill="1"/>
    <xf numFmtId="170"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33"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70"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0" fontId="15" fillId="2" borderId="0" xfId="50" applyNumberFormat="1" applyFont="1" applyFill="1" applyAlignment="1" applyProtection="1">
      <alignment horizontal="right"/>
      <protection locked="0"/>
    </xf>
    <xf numFmtId="0" fontId="14" fillId="2" borderId="0" xfId="48" applyFont="1" applyFill="1"/>
    <xf numFmtId="170" fontId="14" fillId="2" borderId="0" xfId="50" applyNumberFormat="1" applyFont="1" applyFill="1" applyAlignment="1" applyProtection="1">
      <alignment horizontal="right"/>
      <protection locked="0"/>
    </xf>
    <xf numFmtId="0" fontId="33" fillId="2" borderId="0" xfId="49" applyFont="1" applyFill="1"/>
    <xf numFmtId="170" fontId="16" fillId="2" borderId="0" xfId="50" applyNumberFormat="1" applyFont="1" applyFill="1" applyAlignment="1" applyProtection="1">
      <alignment horizontal="right"/>
      <protection locked="0"/>
    </xf>
    <xf numFmtId="0" fontId="33" fillId="2" borderId="0" xfId="49" applyFont="1" applyFill="1" applyBorder="1"/>
    <xf numFmtId="170" fontId="16" fillId="2" borderId="0" xfId="50" applyNumberFormat="1" applyFont="1" applyFill="1" applyBorder="1" applyAlignment="1" applyProtection="1">
      <alignment horizontal="right"/>
      <protection locked="0"/>
    </xf>
    <xf numFmtId="0" fontId="15" fillId="2" borderId="8" xfId="48" applyFont="1" applyFill="1" applyBorder="1"/>
    <xf numFmtId="0" fontId="16" fillId="2" borderId="8" xfId="48" applyFont="1" applyFill="1" applyBorder="1"/>
    <xf numFmtId="0" fontId="15" fillId="2" borderId="1" xfId="49" applyFont="1" applyFill="1" applyBorder="1" applyAlignment="1">
      <alignment horizontal="center" vertical="center" wrapText="1"/>
    </xf>
    <xf numFmtId="0" fontId="33"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33"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49" fontId="20" fillId="2" borderId="1" xfId="37" applyNumberFormat="1" applyFont="1" applyFill="1" applyBorder="1" applyAlignment="1" applyProtection="1">
      <alignment horizontal="center" vertical="center" wrapText="1"/>
    </xf>
    <xf numFmtId="0" fontId="12" fillId="2" borderId="0" xfId="0" applyFont="1" applyFill="1" applyAlignment="1">
      <alignment wrapText="1"/>
    </xf>
    <xf numFmtId="0" fontId="21" fillId="2" borderId="0" xfId="0" applyFont="1" applyFill="1" applyAlignment="1">
      <alignment vertical="center" wrapText="1"/>
    </xf>
    <xf numFmtId="0" fontId="16" fillId="2" borderId="1" xfId="8" applyFont="1" applyFill="1" applyBorder="1" applyAlignment="1" applyProtection="1">
      <alignment horizontal="center" vertical="center" wrapText="1"/>
    </xf>
    <xf numFmtId="0" fontId="15" fillId="2" borderId="1" xfId="8" applyFont="1" applyFill="1" applyBorder="1" applyAlignment="1" applyProtection="1">
      <alignment horizontal="center" vertical="center" wrapText="1"/>
    </xf>
    <xf numFmtId="0" fontId="12" fillId="2" borderId="0" xfId="19" applyFont="1" applyFill="1"/>
    <xf numFmtId="0" fontId="15" fillId="2" borderId="0" xfId="19" applyFont="1" applyFill="1" applyAlignment="1">
      <alignment horizontal="left" vertical="top" wrapText="1"/>
    </xf>
    <xf numFmtId="0" fontId="16" fillId="2" borderId="0" xfId="19" applyFont="1" applyFill="1" applyAlignment="1">
      <alignment horizontal="left" vertical="top" wrapText="1"/>
    </xf>
    <xf numFmtId="0" fontId="15" fillId="2" borderId="1" xfId="8" applyFont="1" applyFill="1" applyBorder="1" applyAlignment="1" applyProtection="1">
      <alignment wrapText="1"/>
    </xf>
    <xf numFmtId="0" fontId="16" fillId="2" borderId="1" xfId="8" applyFont="1" applyFill="1" applyBorder="1" applyAlignment="1" applyProtection="1">
      <alignment wrapText="1"/>
    </xf>
    <xf numFmtId="0" fontId="15" fillId="2" borderId="1" xfId="8" applyFont="1" applyFill="1" applyBorder="1" applyAlignment="1" applyProtection="1">
      <alignment vertical="center" wrapText="1"/>
    </xf>
    <xf numFmtId="0" fontId="15" fillId="2" borderId="0" xfId="19" applyFont="1" applyFill="1"/>
    <xf numFmtId="0" fontId="14" fillId="2" borderId="0" xfId="19" applyFont="1" applyFill="1"/>
    <xf numFmtId="0" fontId="16" fillId="2" borderId="2" xfId="19" applyFont="1" applyFill="1" applyBorder="1"/>
    <xf numFmtId="0" fontId="12" fillId="2" borderId="2" xfId="19" applyFont="1" applyFill="1" applyBorder="1"/>
    <xf numFmtId="0" fontId="15" fillId="2" borderId="0" xfId="19" applyFont="1" applyFill="1" applyBorder="1"/>
    <xf numFmtId="0" fontId="12" fillId="2" borderId="0" xfId="19" applyFont="1" applyFill="1" applyAlignment="1">
      <alignment horizontal="left"/>
    </xf>
    <xf numFmtId="3" fontId="15" fillId="2" borderId="1" xfId="8" applyNumberFormat="1" applyFont="1" applyFill="1" applyBorder="1" applyAlignment="1" applyProtection="1">
      <alignment horizontal="left" wrapText="1"/>
    </xf>
    <xf numFmtId="49" fontId="15" fillId="2" borderId="1" xfId="19" applyNumberFormat="1" applyFont="1" applyFill="1" applyBorder="1" applyAlignment="1" applyProtection="1">
      <alignment horizontal="center"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6" fillId="2" borderId="0" xfId="0" applyFont="1" applyFill="1" applyAlignment="1">
      <alignment horizontal="left" vertical="center" wrapText="1"/>
    </xf>
    <xf numFmtId="0" fontId="20" fillId="2" borderId="0" xfId="0" applyFont="1" applyFill="1" applyAlignment="1">
      <alignment horizontal="right" vertical="center" wrapText="1"/>
    </xf>
    <xf numFmtId="0" fontId="29" fillId="2" borderId="0" xfId="0" applyFont="1" applyFill="1" applyAlignment="1">
      <alignment horizontal="righ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0" fillId="2" borderId="0" xfId="0" applyFill="1"/>
    <xf numFmtId="0" fontId="15" fillId="2" borderId="0" xfId="0" applyFont="1" applyFill="1" applyAlignment="1">
      <alignment vertical="center" wrapText="1"/>
    </xf>
    <xf numFmtId="0" fontId="16" fillId="2" borderId="0" xfId="0" applyFont="1" applyFill="1" applyAlignment="1">
      <alignment vertical="center" wrapText="1"/>
    </xf>
    <xf numFmtId="49" fontId="15" fillId="2" borderId="1" xfId="0" applyNumberFormat="1" applyFont="1" applyFill="1" applyBorder="1" applyAlignment="1" applyProtection="1">
      <alignment horizontal="center" vertical="center" wrapText="1"/>
    </xf>
    <xf numFmtId="0" fontId="16" fillId="2" borderId="0" xfId="0" applyFont="1" applyFill="1" applyBorder="1"/>
    <xf numFmtId="0" fontId="14" fillId="2" borderId="0" xfId="0" applyFont="1" applyFill="1" applyBorder="1"/>
    <xf numFmtId="170" fontId="14" fillId="2" borderId="0" xfId="1" applyNumberFormat="1" applyFont="1" applyFill="1" applyBorder="1" applyProtection="1">
      <protection locked="0"/>
    </xf>
    <xf numFmtId="0" fontId="15" fillId="2" borderId="0" xfId="30" applyFont="1" applyFill="1" applyAlignment="1">
      <alignment vertical="center"/>
    </xf>
    <xf numFmtId="10" fontId="15" fillId="2" borderId="1" xfId="44" applyNumberFormat="1" applyFont="1" applyFill="1" applyBorder="1" applyAlignment="1" applyProtection="1">
      <alignment horizontal="center" vertical="center" wrapText="1"/>
    </xf>
    <xf numFmtId="0" fontId="16" fillId="2" borderId="1" xfId="0" applyFont="1" applyFill="1" applyBorder="1" applyAlignment="1">
      <alignment horizontal="center"/>
    </xf>
    <xf numFmtId="0" fontId="33" fillId="2" borderId="0" xfId="0" applyFont="1" applyFill="1"/>
    <xf numFmtId="0" fontId="34" fillId="2" borderId="0" xfId="0" applyFont="1" applyFill="1"/>
    <xf numFmtId="170" fontId="33" fillId="2" borderId="0" xfId="0" applyNumberFormat="1" applyFont="1" applyFill="1"/>
    <xf numFmtId="0" fontId="16" fillId="2" borderId="0" xfId="0" applyFont="1" applyFill="1" applyBorder="1" applyAlignment="1">
      <alignment horizontal="left"/>
    </xf>
    <xf numFmtId="0" fontId="16" fillId="2" borderId="0" xfId="0" applyFont="1" applyFill="1" applyBorder="1" applyAlignment="1">
      <alignment horizontal="left" vertical="center" wrapText="1"/>
    </xf>
    <xf numFmtId="0" fontId="15" fillId="2" borderId="0" xfId="30" applyFont="1" applyFill="1" applyBorder="1" applyAlignment="1">
      <alignment horizontal="left" vertical="center"/>
    </xf>
    <xf numFmtId="0" fontId="33" fillId="2" borderId="0" xfId="30" applyFont="1" applyFill="1" applyBorder="1" applyAlignment="1">
      <alignment vertical="center"/>
    </xf>
    <xf numFmtId="0" fontId="33" fillId="2" borderId="0" xfId="30" applyFont="1" applyFill="1" applyAlignment="1">
      <alignment vertical="center"/>
    </xf>
    <xf numFmtId="10" fontId="15" fillId="2" borderId="0" xfId="44"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left" vertical="center" wrapText="1"/>
    </xf>
    <xf numFmtId="0" fontId="15" fillId="2" borderId="1" xfId="0" applyNumberFormat="1" applyFont="1" applyFill="1" applyBorder="1" applyAlignment="1" applyProtection="1">
      <alignment horizontal="left" vertical="center" wrapText="1"/>
    </xf>
    <xf numFmtId="170" fontId="15" fillId="2" borderId="1" xfId="1" applyNumberFormat="1" applyFont="1" applyFill="1" applyBorder="1" applyAlignment="1" applyProtection="1">
      <alignment horizontal="right"/>
    </xf>
    <xf numFmtId="43" fontId="15" fillId="2" borderId="1" xfId="1" applyNumberFormat="1" applyFont="1" applyFill="1" applyBorder="1" applyAlignment="1" applyProtection="1">
      <alignment horizontal="right"/>
    </xf>
    <xf numFmtId="0" fontId="16" fillId="2" borderId="1" xfId="0" applyNumberFormat="1" applyFont="1" applyFill="1" applyBorder="1" applyAlignment="1" applyProtection="1">
      <alignment horizontal="left" vertical="center" wrapText="1"/>
    </xf>
    <xf numFmtId="170" fontId="0" fillId="2" borderId="0" xfId="0" applyNumberFormat="1" applyFill="1"/>
    <xf numFmtId="0" fontId="15" fillId="2" borderId="0" xfId="0" applyNumberFormat="1" applyFont="1" applyFill="1" applyBorder="1" applyAlignment="1" applyProtection="1">
      <alignment horizontal="left" vertical="center" wrapText="1"/>
    </xf>
    <xf numFmtId="170" fontId="15" fillId="2" borderId="0" xfId="1" applyNumberFormat="1" applyFont="1" applyFill="1" applyBorder="1" applyAlignment="1" applyProtection="1">
      <alignment horizontal="right"/>
    </xf>
    <xf numFmtId="170" fontId="15" fillId="2" borderId="0" xfId="1" applyNumberFormat="1" applyFont="1" applyFill="1" applyBorder="1" applyAlignment="1">
      <alignment horizontal="right"/>
      <protection locked="0"/>
    </xf>
    <xf numFmtId="10" fontId="15" fillId="2" borderId="0" xfId="1" applyNumberFormat="1" applyFont="1" applyFill="1" applyBorder="1" applyAlignment="1" applyProtection="1">
      <alignment horizontal="right"/>
    </xf>
    <xf numFmtId="0" fontId="16" fillId="2" borderId="0" xfId="30" applyFont="1" applyFill="1" applyBorder="1"/>
    <xf numFmtId="0" fontId="16" fillId="2" borderId="0" xfId="30" applyFont="1" applyFill="1" applyBorder="1" applyAlignment="1">
      <alignment horizontal="center"/>
    </xf>
    <xf numFmtId="0" fontId="33" fillId="2" borderId="0" xfId="30" applyFont="1" applyFill="1" applyBorder="1" applyAlignment="1">
      <alignment horizontal="center"/>
    </xf>
    <xf numFmtId="0" fontId="33" fillId="2" borderId="0" xfId="30" applyFont="1" applyFill="1" applyBorder="1"/>
    <xf numFmtId="0" fontId="15" fillId="2"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49" fontId="16" fillId="2" borderId="1" xfId="0" applyNumberFormat="1" applyFont="1" applyFill="1" applyBorder="1" applyAlignment="1" applyProtection="1">
      <alignment horizontal="left" vertical="center" wrapText="1"/>
    </xf>
    <xf numFmtId="11"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vertical="center" wrapText="1"/>
    </xf>
    <xf numFmtId="170" fontId="16" fillId="2" borderId="1" xfId="1" applyNumberFormat="1" applyFont="1" applyFill="1" applyBorder="1" applyAlignment="1">
      <alignment vertical="center" wrapText="1"/>
      <protection locked="0"/>
    </xf>
    <xf numFmtId="0" fontId="16" fillId="2" borderId="0" xfId="30" applyFont="1" applyFill="1" applyAlignment="1"/>
    <xf numFmtId="0" fontId="16" fillId="2" borderId="0" xfId="0" applyFont="1" applyFill="1" applyAlignment="1">
      <alignment horizontal="left" vertical="center" wrapText="1"/>
    </xf>
    <xf numFmtId="0" fontId="14" fillId="2" borderId="0" xfId="0" applyFont="1" applyFill="1" applyAlignment="1">
      <alignment horizontal="center" vertical="center"/>
    </xf>
    <xf numFmtId="0" fontId="16" fillId="2" borderId="1" xfId="0" quotePrefix="1" applyNumberFormat="1" applyFont="1" applyFill="1" applyBorder="1" applyAlignment="1" applyProtection="1">
      <alignment horizontal="left" vertical="center" wrapText="1"/>
    </xf>
    <xf numFmtId="0" fontId="163" fillId="0" borderId="0" xfId="963" applyFont="1" applyFill="1"/>
    <xf numFmtId="0" fontId="164" fillId="0" borderId="0" xfId="963" applyFont="1" applyFill="1"/>
    <xf numFmtId="0" fontId="163" fillId="0" borderId="0" xfId="963" applyFont="1" applyFill="1" applyAlignment="1">
      <alignment horizontal="right" vertical="center"/>
    </xf>
    <xf numFmtId="0" fontId="163" fillId="0" borderId="1" xfId="963" applyFont="1" applyFill="1" applyBorder="1" applyAlignment="1" applyProtection="1">
      <alignment horizontal="left"/>
      <protection locked="0"/>
    </xf>
    <xf numFmtId="0" fontId="165" fillId="0" borderId="0" xfId="963" applyFont="1" applyFill="1" applyAlignment="1">
      <alignment horizontal="right" vertical="center"/>
    </xf>
    <xf numFmtId="0" fontId="165" fillId="0" borderId="0" xfId="963" applyFont="1" applyFill="1" applyAlignment="1">
      <alignment horizontal="left" vertical="center"/>
    </xf>
    <xf numFmtId="0" fontId="166" fillId="0" borderId="1" xfId="963" applyFont="1" applyFill="1" applyBorder="1" applyAlignment="1" applyProtection="1">
      <alignment horizontal="left"/>
      <protection locked="0"/>
    </xf>
    <xf numFmtId="0" fontId="163" fillId="0" borderId="0" xfId="963" applyFont="1" applyFill="1" applyAlignment="1">
      <alignment horizontal="left" vertical="center"/>
    </xf>
    <xf numFmtId="0" fontId="165" fillId="0" borderId="0" xfId="963" applyFont="1" applyFill="1" applyAlignment="1">
      <alignment horizontal="right"/>
    </xf>
    <xf numFmtId="0" fontId="165" fillId="0" borderId="0" xfId="963" applyFont="1" applyFill="1" applyBorder="1" applyAlignment="1" applyProtection="1">
      <alignment horizontal="left"/>
      <protection locked="0"/>
    </xf>
    <xf numFmtId="0" fontId="165" fillId="0" borderId="0" xfId="963" applyFont="1" applyFill="1"/>
    <xf numFmtId="0" fontId="164" fillId="0" borderId="0" xfId="963" applyFont="1" applyFill="1" applyAlignment="1">
      <alignment vertical="top" wrapText="1"/>
    </xf>
    <xf numFmtId="0" fontId="167" fillId="0" borderId="1" xfId="963" applyFont="1" applyFill="1" applyBorder="1" applyAlignment="1">
      <alignment horizontal="center"/>
    </xf>
    <xf numFmtId="0" fontId="163" fillId="0" borderId="1" xfId="963" applyFont="1" applyFill="1" applyBorder="1" applyAlignment="1">
      <alignment horizontal="center"/>
    </xf>
    <xf numFmtId="0" fontId="163" fillId="0" borderId="1" xfId="963" applyFont="1" applyFill="1" applyBorder="1" applyAlignment="1">
      <alignment horizontal="left" wrapText="1"/>
    </xf>
    <xf numFmtId="0" fontId="169" fillId="0" borderId="1" xfId="964" applyFont="1" applyFill="1" applyBorder="1" applyAlignment="1">
      <alignment vertical="center" wrapText="1"/>
    </xf>
    <xf numFmtId="0" fontId="163" fillId="0" borderId="1" xfId="963" applyFont="1" applyFill="1" applyBorder="1" applyAlignment="1">
      <alignment vertical="center" wrapText="1"/>
    </xf>
    <xf numFmtId="0" fontId="163" fillId="0" borderId="1" xfId="963" applyFont="1" applyFill="1" applyBorder="1"/>
    <xf numFmtId="0" fontId="167" fillId="0" borderId="0" xfId="963" applyFont="1" applyFill="1" applyAlignment="1">
      <alignment horizontal="center" vertical="center"/>
    </xf>
    <xf numFmtId="0" fontId="167" fillId="0" borderId="0" xfId="963" applyFont="1" applyFill="1" applyAlignment="1">
      <alignment horizontal="center"/>
    </xf>
    <xf numFmtId="0" fontId="168" fillId="0" borderId="0" xfId="963" applyFont="1" applyFill="1" applyAlignment="1">
      <alignment horizontal="center"/>
    </xf>
    <xf numFmtId="0" fontId="165" fillId="0" borderId="0" xfId="963" applyFont="1" applyFill="1" applyAlignment="1">
      <alignment horizontal="center"/>
    </xf>
    <xf numFmtId="0" fontId="167" fillId="0" borderId="0" xfId="963" applyFont="1" applyFill="1"/>
    <xf numFmtId="0" fontId="168" fillId="0" borderId="0" xfId="963" applyFont="1" applyFill="1"/>
    <xf numFmtId="169" fontId="160" fillId="2" borderId="1" xfId="1" applyNumberFormat="1" applyFont="1" applyFill="1" applyBorder="1" applyAlignment="1" applyProtection="1">
      <alignment horizontal="right" vertical="center" wrapText="1"/>
    </xf>
    <xf numFmtId="170" fontId="0" fillId="0" borderId="0" xfId="1" applyNumberFormat="1" applyFont="1" applyFill="1">
      <protection locked="0"/>
    </xf>
    <xf numFmtId="0" fontId="33" fillId="0" borderId="0" xfId="30" applyFont="1" applyFill="1"/>
    <xf numFmtId="0" fontId="0" fillId="0" borderId="0" xfId="0" applyFill="1"/>
    <xf numFmtId="0" fontId="14" fillId="0" borderId="0" xfId="0" applyFont="1" applyFill="1" applyAlignment="1">
      <alignment horizontal="center" vertical="center"/>
    </xf>
    <xf numFmtId="10" fontId="16" fillId="0" borderId="0" xfId="44" applyNumberFormat="1" applyFont="1" applyFill="1" applyProtection="1"/>
    <xf numFmtId="0" fontId="16" fillId="0" borderId="0" xfId="0" applyFont="1" applyFill="1" applyAlignment="1">
      <alignment horizontal="left" vertical="center" wrapText="1"/>
    </xf>
    <xf numFmtId="0" fontId="15" fillId="0" borderId="0" xfId="30" applyFont="1" applyFill="1" applyAlignment="1">
      <alignment vertical="center"/>
    </xf>
    <xf numFmtId="170" fontId="12" fillId="0" borderId="0" xfId="4" applyNumberFormat="1" applyFont="1" applyFill="1"/>
    <xf numFmtId="10" fontId="33" fillId="0" borderId="0" xfId="30" applyNumberFormat="1" applyFont="1" applyFill="1"/>
    <xf numFmtId="0" fontId="15" fillId="0" borderId="1" xfId="19" applyFont="1" applyFill="1" applyBorder="1" applyAlignment="1" applyProtection="1">
      <alignment horizontal="center" vertical="center" wrapText="1"/>
    </xf>
    <xf numFmtId="170" fontId="15" fillId="0" borderId="1" xfId="1" applyNumberFormat="1" applyFont="1" applyFill="1" applyBorder="1" applyAlignment="1" applyProtection="1">
      <alignment horizontal="center" vertical="center" wrapText="1"/>
      <protection locked="0"/>
    </xf>
    <xf numFmtId="170"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0" fontId="34" fillId="0" borderId="0" xfId="30" applyFont="1" applyFill="1"/>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49" fontId="16" fillId="0" borderId="1" xfId="19" applyNumberFormat="1" applyFont="1" applyFill="1" applyBorder="1" applyAlignment="1" applyProtection="1">
      <alignment horizontal="left" vertical="center" wrapText="1"/>
    </xf>
    <xf numFmtId="170" fontId="16" fillId="0" borderId="1" xfId="1" applyNumberFormat="1" applyFont="1" applyFill="1" applyBorder="1" applyAlignment="1" applyProtection="1">
      <alignment horizontal="right" vertical="center" wrapText="1"/>
    </xf>
    <xf numFmtId="170"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pplyProtection="1">
      <alignment horizontal="right" vertical="center" wrapText="1"/>
    </xf>
    <xf numFmtId="0" fontId="33" fillId="0" borderId="0" xfId="0" applyFont="1" applyFill="1"/>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0" fontId="15" fillId="0" borderId="1" xfId="44" applyNumberFormat="1" applyFont="1" applyFill="1" applyBorder="1" applyAlignment="1" applyProtection="1">
      <alignment horizontal="right" vertical="center" wrapText="1"/>
    </xf>
    <xf numFmtId="0" fontId="34" fillId="0" borderId="0" xfId="0" applyFont="1" applyFill="1"/>
    <xf numFmtId="49" fontId="15" fillId="0" borderId="1" xfId="19" applyNumberFormat="1" applyFont="1" applyFill="1" applyBorder="1" applyAlignment="1" applyProtection="1">
      <alignment horizontal="left" vertical="center" wrapText="1" indent="1"/>
    </xf>
    <xf numFmtId="0" fontId="16" fillId="0" borderId="0" xfId="30" applyFont="1" applyFill="1" applyBorder="1" applyAlignment="1">
      <alignment horizontal="center" vertical="center"/>
    </xf>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7"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167" fontId="33" fillId="0" borderId="0" xfId="30" applyNumberFormat="1" applyFont="1" applyFill="1"/>
    <xf numFmtId="0" fontId="16" fillId="0" borderId="0" xfId="0" applyFont="1" applyFill="1"/>
    <xf numFmtId="0" fontId="16" fillId="0" borderId="0" xfId="0" applyFont="1" applyFill="1" applyAlignment="1"/>
    <xf numFmtId="170"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0" fontId="15" fillId="0" borderId="0" xfId="0" applyFont="1" applyFill="1"/>
    <xf numFmtId="170" fontId="16" fillId="0" borderId="0" xfId="1" applyNumberFormat="1" applyFont="1" applyFill="1" applyProtection="1">
      <protection locked="0"/>
    </xf>
    <xf numFmtId="170" fontId="15" fillId="0" borderId="0" xfId="1" applyNumberFormat="1" applyFont="1" applyFill="1" applyProtection="1">
      <protection locked="0"/>
    </xf>
    <xf numFmtId="0" fontId="14" fillId="0" borderId="0" xfId="0" applyFont="1" applyFill="1"/>
    <xf numFmtId="170" fontId="14" fillId="0" borderId="0" xfId="1" applyNumberFormat="1" applyFont="1" applyFill="1" applyProtection="1">
      <protection locked="0"/>
    </xf>
    <xf numFmtId="0" fontId="16" fillId="0" borderId="2" xfId="0" applyFont="1" applyFill="1" applyBorder="1"/>
    <xf numFmtId="170" fontId="16" fillId="0" borderId="2" xfId="1" applyNumberFormat="1" applyFont="1" applyFill="1" applyBorder="1" applyProtection="1">
      <protection locked="0"/>
    </xf>
    <xf numFmtId="170"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5" fillId="0" borderId="0" xfId="0" applyFont="1" applyFill="1" applyBorder="1"/>
    <xf numFmtId="170" fontId="15" fillId="0" borderId="0" xfId="1" applyNumberFormat="1" applyFont="1" applyFill="1" applyBorder="1" applyProtection="1">
      <protection locked="0"/>
    </xf>
    <xf numFmtId="170" fontId="16" fillId="0" borderId="0" xfId="1" applyNumberFormat="1" applyFont="1" applyFill="1" applyBorder="1" applyProtection="1">
      <protection locked="0"/>
    </xf>
    <xf numFmtId="170" fontId="19" fillId="0" borderId="0" xfId="4" applyNumberFormat="1" applyFont="1" applyFill="1"/>
    <xf numFmtId="0" fontId="12" fillId="0" borderId="0" xfId="0" applyNumberFormat="1" applyFont="1" applyFill="1"/>
    <xf numFmtId="0" fontId="12" fillId="0" borderId="0" xfId="0" applyFont="1" applyFill="1"/>
    <xf numFmtId="0" fontId="15" fillId="0" borderId="0" xfId="0" applyFont="1" applyFill="1" applyAlignment="1">
      <alignment horizontal="left" vertical="center" wrapText="1"/>
    </xf>
    <xf numFmtId="49" fontId="15" fillId="0" borderId="1" xfId="0" applyNumberFormat="1" applyFont="1" applyFill="1" applyBorder="1" applyAlignment="1" applyProtection="1">
      <alignment horizontal="center" vertical="center" wrapText="1"/>
    </xf>
    <xf numFmtId="0" fontId="16" fillId="0" borderId="0" xfId="0" applyNumberFormat="1" applyFont="1" applyFill="1"/>
    <xf numFmtId="0" fontId="24" fillId="0" borderId="1" xfId="8" applyFont="1" applyFill="1" applyBorder="1" applyAlignment="1" applyProtection="1">
      <alignment horizontal="left" wrapText="1"/>
    </xf>
    <xf numFmtId="170" fontId="24" fillId="0" borderId="1" xfId="1" applyNumberFormat="1" applyFont="1" applyFill="1" applyBorder="1" applyAlignment="1" applyProtection="1">
      <alignment horizontal="left" wrapText="1"/>
      <protection locked="0"/>
    </xf>
    <xf numFmtId="167" fontId="25" fillId="0" borderId="1" xfId="1" applyNumberFormat="1" applyFont="1" applyFill="1" applyBorder="1" applyAlignment="1" applyProtection="1">
      <alignment horizontal="right" vertical="center"/>
    </xf>
    <xf numFmtId="170" fontId="24" fillId="0" borderId="1" xfId="1" applyNumberFormat="1" applyFont="1" applyFill="1" applyBorder="1" applyAlignment="1" applyProtection="1">
      <alignment horizontal="right" vertical="center" wrapText="1"/>
      <protection locked="0"/>
    </xf>
    <xf numFmtId="0" fontId="24" fillId="0" borderId="1" xfId="8" applyFont="1" applyFill="1" applyBorder="1" applyAlignment="1" applyProtection="1">
      <alignment horizontal="center" wrapText="1"/>
    </xf>
    <xf numFmtId="170" fontId="24" fillId="0" borderId="1" xfId="1" applyNumberFormat="1" applyFont="1" applyFill="1" applyBorder="1" applyAlignment="1" applyProtection="1">
      <alignment horizontal="left"/>
      <protection locked="0"/>
    </xf>
    <xf numFmtId="170" fontId="16" fillId="0" borderId="0" xfId="0" applyNumberFormat="1" applyFont="1" applyFill="1"/>
    <xf numFmtId="170" fontId="12" fillId="0" borderId="0" xfId="0" applyNumberFormat="1" applyFont="1" applyFill="1"/>
    <xf numFmtId="0" fontId="25" fillId="0" borderId="1" xfId="8" applyFont="1" applyFill="1" applyBorder="1" applyAlignment="1" applyProtection="1">
      <alignment horizontal="left" wrapText="1"/>
    </xf>
    <xf numFmtId="0" fontId="25" fillId="0" borderId="1" xfId="8" applyFont="1" applyFill="1" applyBorder="1" applyAlignment="1" applyProtection="1">
      <alignment horizontal="center" wrapText="1"/>
    </xf>
    <xf numFmtId="0" fontId="25"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170" fontId="25" fillId="0" borderId="1" xfId="1" applyNumberFormat="1" applyFont="1" applyFill="1" applyBorder="1" applyAlignment="1" applyProtection="1">
      <alignment horizontal="left"/>
      <protection locked="0"/>
    </xf>
    <xf numFmtId="0" fontId="28" fillId="0" borderId="1" xfId="0" quotePrefix="1" applyFont="1" applyFill="1" applyBorder="1" applyAlignment="1">
      <alignment horizontal="center"/>
    </xf>
    <xf numFmtId="0" fontId="27" fillId="0" borderId="1" xfId="0" quotePrefix="1" applyFont="1" applyFill="1" applyBorder="1" applyAlignment="1">
      <alignment horizontal="center"/>
    </xf>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6" fillId="0" borderId="0" xfId="0" applyFont="1" applyFill="1" applyBorder="1"/>
    <xf numFmtId="0" fontId="14" fillId="0" borderId="0" xfId="0" applyFont="1" applyFill="1" applyBorder="1"/>
    <xf numFmtId="170" fontId="14" fillId="0" borderId="0" xfId="1" applyNumberFormat="1" applyFont="1" applyFill="1" applyBorder="1" applyProtection="1">
      <protection locked="0"/>
    </xf>
    <xf numFmtId="170" fontId="15" fillId="0" borderId="0" xfId="1" applyNumberFormat="1" applyFont="1" applyFill="1" applyBorder="1" applyAlignment="1" applyProtection="1">
      <alignment horizontal="left"/>
      <protection locked="0"/>
    </xf>
    <xf numFmtId="0" fontId="16" fillId="0" borderId="0" xfId="0" applyFont="1" applyFill="1" applyAlignment="1">
      <alignment vertical="center"/>
    </xf>
    <xf numFmtId="170" fontId="16" fillId="0" borderId="0" xfId="2" applyNumberFormat="1" applyFont="1" applyFill="1" applyAlignment="1">
      <alignment vertical="center"/>
    </xf>
    <xf numFmtId="0" fontId="16" fillId="0" borderId="0" xfId="0" applyFont="1" applyFill="1" applyBorder="1" applyAlignment="1">
      <alignment vertical="center"/>
    </xf>
    <xf numFmtId="0" fontId="15" fillId="0" borderId="0" xfId="0" applyFont="1" applyFill="1" applyAlignment="1"/>
    <xf numFmtId="0" fontId="16" fillId="0" borderId="0" xfId="0" applyFont="1" applyFill="1" applyAlignment="1">
      <alignment vertical="top"/>
    </xf>
    <xf numFmtId="0" fontId="15" fillId="0" borderId="0" xfId="0" applyFont="1" applyFill="1" applyAlignment="1">
      <alignment vertical="center" wrapText="1"/>
    </xf>
    <xf numFmtId="0" fontId="16" fillId="0" borderId="0" xfId="0" applyFont="1" applyFill="1" applyAlignment="1">
      <alignment vertical="center" wrapText="1"/>
    </xf>
    <xf numFmtId="167" fontId="16" fillId="0" borderId="0" xfId="0" applyNumberFormat="1" applyFont="1" applyFill="1"/>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167" fontId="15" fillId="0" borderId="1" xfId="8" applyNumberFormat="1" applyFont="1" applyFill="1" applyBorder="1" applyAlignment="1" applyProtection="1">
      <alignment horizontal="right" vertical="center" wrapText="1"/>
    </xf>
    <xf numFmtId="169" fontId="16" fillId="0" borderId="0" xfId="1" applyFont="1" applyFill="1">
      <protection locked="0"/>
    </xf>
    <xf numFmtId="0" fontId="16" fillId="0" borderId="1" xfId="8" applyFont="1" applyFill="1" applyBorder="1" applyAlignment="1" applyProtection="1">
      <alignment horizontal="left" vertical="center" wrapText="1"/>
    </xf>
    <xf numFmtId="167" fontId="16" fillId="0" borderId="1" xfId="8" applyNumberFormat="1" applyFont="1" applyFill="1" applyBorder="1" applyAlignment="1" applyProtection="1">
      <alignment horizontal="right" vertical="center" wrapText="1"/>
    </xf>
    <xf numFmtId="3" fontId="16" fillId="0" borderId="0" xfId="0" applyNumberFormat="1" applyFont="1" applyFill="1"/>
    <xf numFmtId="167" fontId="16" fillId="0" borderId="1" xfId="1" applyNumberFormat="1" applyFont="1" applyFill="1" applyBorder="1" applyAlignment="1" applyProtection="1">
      <alignment horizontal="right" vertical="center"/>
    </xf>
    <xf numFmtId="0" fontId="15" fillId="0" borderId="1" xfId="8" applyFont="1" applyFill="1" applyBorder="1" applyAlignment="1" applyProtection="1">
      <alignment horizontal="center" vertical="center" wrapText="1"/>
    </xf>
    <xf numFmtId="2" fontId="16" fillId="0" borderId="1" xfId="8" applyNumberFormat="1"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170" fontId="16" fillId="0" borderId="0" xfId="4" applyNumberFormat="1" applyFont="1" applyFill="1" applyBorder="1"/>
    <xf numFmtId="0" fontId="16" fillId="0" borderId="0" xfId="30" applyFont="1" applyFill="1"/>
    <xf numFmtId="170" fontId="16" fillId="0" borderId="2" xfId="4" applyNumberFormat="1" applyFont="1" applyFill="1" applyBorder="1"/>
    <xf numFmtId="170" fontId="33" fillId="0" borderId="0" xfId="1" applyNumberFormat="1" applyFont="1" applyFill="1">
      <protection locked="0"/>
    </xf>
    <xf numFmtId="170" fontId="12" fillId="0" borderId="0" xfId="1" applyNumberFormat="1" applyFont="1" applyFill="1">
      <protection locked="0"/>
    </xf>
    <xf numFmtId="0" fontId="24" fillId="0" borderId="1" xfId="19" applyFont="1" applyFill="1" applyBorder="1" applyAlignment="1" applyProtection="1">
      <alignment horizontal="center" vertical="center" wrapText="1"/>
    </xf>
    <xf numFmtId="170" fontId="24" fillId="0" borderId="1" xfId="1"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49" fontId="24" fillId="0" borderId="1" xfId="19" applyNumberFormat="1" applyFont="1" applyFill="1" applyBorder="1" applyAlignment="1" applyProtection="1">
      <alignment horizontal="left" vertical="center" wrapText="1"/>
    </xf>
    <xf numFmtId="170" fontId="157" fillId="0" borderId="0" xfId="1" applyNumberFormat="1" applyFont="1" applyFill="1" applyAlignment="1">
      <alignment vertical="center"/>
      <protection locked="0"/>
    </xf>
    <xf numFmtId="41" fontId="12" fillId="0" borderId="0" xfId="0" applyNumberFormat="1" applyFont="1" applyFill="1"/>
    <xf numFmtId="170" fontId="157" fillId="0" borderId="0" xfId="30" applyNumberFormat="1" applyFont="1" applyFill="1" applyAlignment="1">
      <alignment vertical="center"/>
    </xf>
    <xf numFmtId="0" fontId="157" fillId="0" borderId="0" xfId="30" applyFont="1" applyFill="1" applyAlignment="1">
      <alignment vertical="center"/>
    </xf>
    <xf numFmtId="0" fontId="16" fillId="0" borderId="1" xfId="0" applyFont="1" applyFill="1" applyBorder="1" applyAlignment="1">
      <alignment horizontal="center" vertical="center"/>
    </xf>
    <xf numFmtId="49" fontId="25" fillId="0" borderId="1" xfId="19" applyNumberFormat="1" applyFont="1" applyFill="1" applyBorder="1" applyAlignment="1" applyProtection="1">
      <alignment horizontal="left" vertical="center" wrapText="1"/>
    </xf>
    <xf numFmtId="170" fontId="32" fillId="0" borderId="0" xfId="1" applyNumberFormat="1" applyFont="1" applyFill="1" applyAlignment="1">
      <alignment vertical="center"/>
      <protection locked="0"/>
    </xf>
    <xf numFmtId="0" fontId="32" fillId="0" borderId="0" xfId="30" applyFont="1" applyFill="1" applyAlignment="1">
      <alignment vertical="center"/>
    </xf>
    <xf numFmtId="49" fontId="26" fillId="0" borderId="1" xfId="19" applyNumberFormat="1" applyFont="1" applyFill="1" applyBorder="1" applyAlignment="1" applyProtection="1">
      <alignment horizontal="left" vertical="center" wrapText="1"/>
    </xf>
    <xf numFmtId="11" fontId="25" fillId="0" borderId="1" xfId="19" applyNumberFormat="1" applyFont="1" applyFill="1" applyBorder="1" applyAlignment="1" applyProtection="1">
      <alignment horizontal="left" vertical="center" wrapText="1"/>
    </xf>
    <xf numFmtId="170" fontId="32" fillId="0" borderId="0" xfId="30" applyNumberFormat="1" applyFont="1" applyFill="1" applyAlignment="1">
      <alignment vertical="center"/>
    </xf>
    <xf numFmtId="170" fontId="16" fillId="0" borderId="0" xfId="1" applyNumberFormat="1" applyFont="1" applyFill="1" applyBorder="1" applyProtection="1"/>
    <xf numFmtId="170" fontId="16" fillId="0" borderId="0" xfId="1" applyNumberFormat="1" applyFont="1" applyFill="1">
      <protection locked="0"/>
    </xf>
    <xf numFmtId="169" fontId="0" fillId="2" borderId="0" xfId="1" applyFont="1" applyFill="1">
      <protection locked="0"/>
    </xf>
    <xf numFmtId="43" fontId="0" fillId="2" borderId="0" xfId="0" applyNumberFormat="1" applyFill="1"/>
    <xf numFmtId="10" fontId="33" fillId="2" borderId="0" xfId="44" applyNumberFormat="1" applyFont="1" applyFill="1">
      <protection locked="0"/>
    </xf>
    <xf numFmtId="170" fontId="33" fillId="2" borderId="0" xfId="1" applyNumberFormat="1" applyFont="1" applyFill="1">
      <protection locked="0"/>
    </xf>
    <xf numFmtId="170" fontId="33" fillId="2" borderId="0" xfId="30" applyNumberFormat="1" applyFont="1" applyFill="1"/>
    <xf numFmtId="170" fontId="33" fillId="2" borderId="0" xfId="44" applyNumberFormat="1" applyFont="1" applyFill="1">
      <protection locked="0"/>
    </xf>
    <xf numFmtId="10" fontId="16" fillId="2" borderId="0" xfId="44" applyNumberFormat="1" applyFont="1" applyFill="1" applyAlignment="1">
      <alignment vertical="center"/>
      <protection locked="0"/>
    </xf>
    <xf numFmtId="41" fontId="33" fillId="2" borderId="0" xfId="0" applyNumberFormat="1" applyFont="1" applyFill="1"/>
    <xf numFmtId="2" fontId="170" fillId="2" borderId="0" xfId="1" applyNumberFormat="1" applyFont="1" applyFill="1" applyProtection="1"/>
    <xf numFmtId="223" fontId="170" fillId="2" borderId="0" xfId="1" applyNumberFormat="1" applyFont="1" applyFill="1" applyProtection="1"/>
    <xf numFmtId="224" fontId="158" fillId="2" borderId="41" xfId="965" applyNumberFormat="1" applyFill="1" applyBorder="1" applyAlignment="1">
      <alignment horizontal="center" vertical="top"/>
    </xf>
    <xf numFmtId="225" fontId="171" fillId="2" borderId="41" xfId="980" applyNumberFormat="1" applyFont="1" applyFill="1" applyBorder="1" applyAlignment="1">
      <alignment vertical="top"/>
    </xf>
    <xf numFmtId="226" fontId="33" fillId="2" borderId="0" xfId="1" applyNumberFormat="1" applyFont="1" applyFill="1">
      <protection locked="0"/>
    </xf>
    <xf numFmtId="223" fontId="33" fillId="2" borderId="0" xfId="1" applyNumberFormat="1" applyFont="1" applyFill="1" applyProtection="1"/>
    <xf numFmtId="43" fontId="33" fillId="2" borderId="0" xfId="0" applyNumberFormat="1" applyFont="1" applyFill="1"/>
    <xf numFmtId="169" fontId="33" fillId="2" borderId="0" xfId="0" applyNumberFormat="1" applyFont="1" applyFill="1"/>
    <xf numFmtId="225" fontId="158" fillId="2" borderId="41" xfId="980" applyNumberFormat="1" applyFill="1" applyBorder="1" applyAlignment="1">
      <alignment vertical="top"/>
    </xf>
    <xf numFmtId="224" fontId="105" fillId="2" borderId="41" xfId="949" applyNumberFormat="1" applyFont="1" applyFill="1" applyBorder="1" applyAlignment="1">
      <alignment horizontal="center" vertical="top"/>
    </xf>
    <xf numFmtId="225" fontId="105" fillId="2" borderId="41" xfId="948" applyNumberFormat="1" applyFont="1" applyFill="1" applyBorder="1" applyAlignment="1">
      <alignment vertical="top"/>
    </xf>
    <xf numFmtId="224" fontId="105" fillId="2" borderId="41" xfId="934" applyNumberFormat="1" applyFont="1" applyFill="1" applyBorder="1" applyAlignment="1">
      <alignment horizontal="center" vertical="top"/>
    </xf>
    <xf numFmtId="224" fontId="105" fillId="2" borderId="42" xfId="905" applyNumberFormat="1" applyFont="1" applyFill="1" applyBorder="1" applyAlignment="1">
      <alignment horizontal="center" vertical="top"/>
    </xf>
    <xf numFmtId="225" fontId="105" fillId="2" borderId="1" xfId="904" applyNumberFormat="1" applyFont="1" applyFill="1" applyBorder="1" applyAlignment="1">
      <alignment vertical="top"/>
    </xf>
    <xf numFmtId="10" fontId="16" fillId="2" borderId="0" xfId="44" applyNumberFormat="1" applyFont="1" applyFill="1">
      <protection locked="0"/>
    </xf>
    <xf numFmtId="226" fontId="16" fillId="2" borderId="0" xfId="30" applyNumberFormat="1" applyFont="1" applyFill="1"/>
    <xf numFmtId="167" fontId="15" fillId="2" borderId="1" xfId="8" applyNumberFormat="1" applyFont="1" applyFill="1" applyBorder="1" applyAlignment="1" applyProtection="1">
      <alignment horizontal="right" vertical="center" wrapText="1"/>
    </xf>
    <xf numFmtId="167" fontId="16" fillId="2" borderId="1" xfId="8" applyNumberFormat="1" applyFont="1" applyFill="1" applyBorder="1" applyAlignment="1" applyProtection="1">
      <alignment horizontal="right" vertical="center" wrapText="1"/>
    </xf>
    <xf numFmtId="167" fontId="161" fillId="2" borderId="1" xfId="8" applyNumberFormat="1" applyFont="1" applyFill="1" applyBorder="1" applyAlignment="1" applyProtection="1">
      <alignment horizontal="right" vertical="center" wrapText="1"/>
    </xf>
    <xf numFmtId="167" fontId="160" fillId="2" borderId="1" xfId="1" applyNumberFormat="1" applyFont="1" applyFill="1" applyBorder="1" applyAlignment="1" applyProtection="1">
      <alignment horizontal="right" vertical="center"/>
    </xf>
    <xf numFmtId="167" fontId="160" fillId="2" borderId="1" xfId="8" applyNumberFormat="1" applyFont="1" applyFill="1" applyBorder="1" applyAlignment="1" applyProtection="1">
      <alignment horizontal="right" vertical="center" wrapText="1"/>
    </xf>
    <xf numFmtId="167" fontId="24" fillId="2" borderId="1" xfId="1" applyNumberFormat="1" applyFont="1" applyFill="1" applyBorder="1" applyAlignment="1" applyProtection="1">
      <alignment horizontal="right" vertical="center"/>
    </xf>
    <xf numFmtId="170" fontId="24" fillId="2" borderId="1" xfId="1" applyNumberFormat="1" applyFont="1" applyFill="1" applyBorder="1" applyAlignment="1" applyProtection="1">
      <alignment horizontal="right" vertical="center" wrapText="1"/>
      <protection locked="0"/>
    </xf>
    <xf numFmtId="167" fontId="25" fillId="2" borderId="1" xfId="1" applyNumberFormat="1" applyFont="1" applyFill="1" applyBorder="1" applyAlignment="1" applyProtection="1">
      <alignment horizontal="right" vertical="center"/>
    </xf>
    <xf numFmtId="170" fontId="24" fillId="2" borderId="1" xfId="1" applyNumberFormat="1" applyFont="1" applyFill="1" applyBorder="1" applyAlignment="1">
      <alignment horizontal="right" vertical="center"/>
      <protection locked="0"/>
    </xf>
    <xf numFmtId="167" fontId="25" fillId="2" borderId="1" xfId="8" applyNumberFormat="1" applyFont="1" applyFill="1" applyBorder="1" applyAlignment="1" applyProtection="1">
      <alignment horizontal="right" vertical="center" wrapText="1"/>
    </xf>
    <xf numFmtId="169" fontId="24" fillId="2" borderId="1" xfId="1" applyFont="1" applyFill="1" applyBorder="1" applyAlignment="1">
      <alignment horizontal="right" vertical="center"/>
      <protection locked="0"/>
    </xf>
    <xf numFmtId="169" fontId="25" fillId="2" borderId="1" xfId="1" applyFont="1" applyFill="1" applyBorder="1" applyAlignment="1">
      <alignment horizontal="right" vertical="center"/>
      <protection locked="0"/>
    </xf>
    <xf numFmtId="169" fontId="25" fillId="2" borderId="1" xfId="1" applyFont="1" applyFill="1" applyBorder="1" applyAlignment="1">
      <alignment horizontal="right" vertical="center" wrapText="1"/>
      <protection locked="0"/>
    </xf>
    <xf numFmtId="41" fontId="16"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left" vertical="center" wrapText="1"/>
    </xf>
    <xf numFmtId="41" fontId="15" fillId="2" borderId="1" xfId="0" applyNumberFormat="1" applyFont="1" applyFill="1" applyBorder="1" applyAlignment="1" applyProtection="1">
      <alignment horizontal="right" vertical="center" wrapText="1"/>
    </xf>
    <xf numFmtId="41" fontId="15" fillId="2" borderId="1" xfId="0" applyNumberFormat="1" applyFont="1" applyFill="1" applyBorder="1" applyAlignment="1" applyProtection="1">
      <alignment horizontal="left" vertical="center" wrapText="1"/>
    </xf>
    <xf numFmtId="41" fontId="160" fillId="2" borderId="1" xfId="0" applyNumberFormat="1" applyFont="1" applyFill="1" applyBorder="1" applyAlignment="1" applyProtection="1">
      <alignment horizontal="right" vertical="center" wrapText="1"/>
    </xf>
    <xf numFmtId="41" fontId="172" fillId="2" borderId="1" xfId="0" applyNumberFormat="1" applyFont="1" applyFill="1" applyBorder="1" applyAlignment="1" applyProtection="1">
      <alignment horizontal="right" vertical="center" wrapText="1"/>
    </xf>
    <xf numFmtId="41" fontId="23" fillId="2" borderId="1" xfId="0" applyNumberFormat="1" applyFont="1" applyFill="1" applyBorder="1" applyAlignment="1" applyProtection="1">
      <alignment horizontal="right" vertical="center" wrapText="1"/>
    </xf>
    <xf numFmtId="41" fontId="23" fillId="2" borderId="1" xfId="0" applyNumberFormat="1" applyFont="1" applyFill="1" applyBorder="1" applyAlignment="1" applyProtection="1">
      <alignment horizontal="left" vertical="center" wrapText="1"/>
    </xf>
    <xf numFmtId="171" fontId="160" fillId="2" borderId="1" xfId="0" applyNumberFormat="1" applyFont="1" applyFill="1" applyBorder="1" applyAlignment="1" applyProtection="1">
      <alignment horizontal="right" vertical="center" wrapText="1"/>
    </xf>
    <xf numFmtId="171" fontId="160" fillId="2" borderId="1" xfId="0" applyNumberFormat="1" applyFont="1" applyFill="1" applyBorder="1" applyAlignment="1" applyProtection="1">
      <alignment horizontal="left" vertical="center" wrapText="1"/>
    </xf>
    <xf numFmtId="41" fontId="24" fillId="2" borderId="1" xfId="0" applyNumberFormat="1" applyFont="1" applyFill="1" applyBorder="1" applyAlignment="1" applyProtection="1">
      <alignment horizontal="right" vertical="center" wrapText="1"/>
    </xf>
    <xf numFmtId="172" fontId="25"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right" vertical="center" wrapText="1"/>
    </xf>
    <xf numFmtId="41" fontId="162" fillId="2" borderId="1" xfId="0" applyNumberFormat="1" applyFont="1" applyFill="1" applyBorder="1" applyAlignment="1" applyProtection="1">
      <alignment horizontal="right" vertical="center" wrapText="1"/>
    </xf>
    <xf numFmtId="167" fontId="162"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70" fontId="25" fillId="2" borderId="1" xfId="0" applyNumberFormat="1" applyFont="1" applyFill="1" applyBorder="1" applyAlignment="1" applyProtection="1">
      <alignment horizontal="right" vertical="center" wrapText="1"/>
    </xf>
    <xf numFmtId="167" fontId="35" fillId="2" borderId="1" xfId="0" applyNumberFormat="1" applyFont="1" applyFill="1" applyBorder="1" applyAlignment="1" applyProtection="1">
      <alignment horizontal="right" vertical="center" wrapText="1"/>
    </xf>
    <xf numFmtId="10" fontId="25" fillId="2" borderId="1" xfId="0" applyNumberFormat="1" applyFont="1" applyFill="1" applyBorder="1" applyAlignment="1" applyProtection="1">
      <alignment horizontal="right" vertical="center" wrapText="1"/>
    </xf>
    <xf numFmtId="170" fontId="12" fillId="2" borderId="1" xfId="2" applyNumberFormat="1" applyFont="1" applyFill="1" applyBorder="1" applyAlignment="1">
      <alignment horizontal="right" vertical="center"/>
    </xf>
    <xf numFmtId="170" fontId="16"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170" fontId="15" fillId="2" borderId="1" xfId="1" applyNumberFormat="1" applyFont="1" applyFill="1" applyBorder="1" applyAlignment="1">
      <alignment horizontal="right"/>
      <protection locked="0"/>
    </xf>
    <xf numFmtId="170" fontId="16" fillId="2" borderId="1" xfId="1" applyNumberFormat="1" applyFont="1" applyFill="1" applyBorder="1" applyAlignment="1">
      <alignment horizontal="right"/>
      <protection locked="0"/>
    </xf>
    <xf numFmtId="10" fontId="16" fillId="2" borderId="1" xfId="44" applyNumberFormat="1" applyFont="1" applyFill="1" applyBorder="1" applyAlignment="1">
      <alignment horizontal="right"/>
      <protection locked="0"/>
    </xf>
    <xf numFmtId="170" fontId="161" fillId="2" borderId="1" xfId="5" applyNumberFormat="1" applyFont="1" applyFill="1" applyBorder="1" applyAlignment="1" applyProtection="1">
      <alignment vertical="center"/>
      <protection locked="0"/>
    </xf>
    <xf numFmtId="170" fontId="15" fillId="2" borderId="1" xfId="5" applyNumberFormat="1" applyFont="1" applyFill="1" applyBorder="1" applyAlignment="1" applyProtection="1">
      <alignment vertical="center"/>
      <protection locked="0"/>
    </xf>
    <xf numFmtId="170" fontId="16" fillId="2" borderId="1" xfId="5" applyNumberFormat="1" applyFont="1" applyFill="1" applyBorder="1" applyAlignment="1" applyProtection="1">
      <alignment horizontal="left" vertical="center" wrapText="1"/>
      <protection locked="0"/>
    </xf>
    <xf numFmtId="170" fontId="16" fillId="2" borderId="1" xfId="5" applyNumberFormat="1" applyFont="1" applyFill="1" applyBorder="1" applyAlignment="1" applyProtection="1">
      <alignment horizontal="right" vertical="center" wrapText="1"/>
      <protection locked="0"/>
    </xf>
    <xf numFmtId="10" fontId="16" fillId="2" borderId="1" xfId="1" applyNumberFormat="1" applyFont="1" applyFill="1" applyBorder="1" applyAlignment="1" applyProtection="1">
      <alignment horizontal="right" vertical="center" wrapText="1"/>
    </xf>
    <xf numFmtId="10" fontId="160" fillId="2" borderId="1" xfId="1" applyNumberFormat="1" applyFont="1" applyFill="1" applyBorder="1" applyAlignment="1" applyProtection="1">
      <alignment vertical="center" wrapText="1"/>
    </xf>
    <xf numFmtId="170" fontId="16" fillId="2" borderId="1" xfId="1" applyNumberFormat="1" applyFont="1" applyFill="1" applyBorder="1" applyAlignment="1" applyProtection="1">
      <alignment vertical="center" wrapText="1"/>
    </xf>
    <xf numFmtId="169" fontId="16" fillId="2" borderId="1" xfId="1" applyFont="1" applyFill="1" applyBorder="1" applyAlignment="1" applyProtection="1">
      <alignment horizontal="right" vertical="center" wrapText="1"/>
    </xf>
    <xf numFmtId="43" fontId="16" fillId="2" borderId="1" xfId="1" applyNumberFormat="1" applyFont="1" applyFill="1" applyBorder="1" applyAlignment="1" applyProtection="1">
      <alignment vertical="center" wrapText="1"/>
    </xf>
    <xf numFmtId="169" fontId="16" fillId="2" borderId="1" xfId="1" applyNumberFormat="1" applyFont="1" applyFill="1" applyBorder="1" applyAlignment="1" applyProtection="1">
      <alignment vertical="center" wrapText="1"/>
    </xf>
    <xf numFmtId="170" fontId="160" fillId="2" borderId="1" xfId="1" applyNumberFormat="1" applyFont="1" applyFill="1" applyBorder="1" applyAlignment="1" applyProtection="1">
      <alignment vertical="center" wrapText="1"/>
    </xf>
    <xf numFmtId="170" fontId="160" fillId="2" borderId="1" xfId="1" applyNumberFormat="1" applyFont="1" applyFill="1" applyBorder="1" applyAlignment="1" applyProtection="1">
      <alignment horizontal="right" vertical="center" wrapText="1"/>
    </xf>
    <xf numFmtId="169" fontId="16" fillId="2" borderId="1" xfId="1" applyNumberFormat="1" applyFont="1" applyFill="1" applyBorder="1" applyAlignment="1" applyProtection="1">
      <alignment horizontal="right" vertical="center" wrapText="1"/>
    </xf>
    <xf numFmtId="0" fontId="163" fillId="0" borderId="0" xfId="0" applyFont="1" applyFill="1" applyAlignment="1">
      <alignment horizontal="left" vertical="center" wrapText="1"/>
    </xf>
    <xf numFmtId="14" fontId="166" fillId="0" borderId="0" xfId="0" applyNumberFormat="1" applyFont="1" applyFill="1" applyAlignment="1">
      <alignment horizontal="left" vertical="center" wrapText="1"/>
    </xf>
    <xf numFmtId="0" fontId="167"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Border="1" applyAlignment="1">
      <alignment horizontal="center" vertical="center"/>
    </xf>
    <xf numFmtId="0" fontId="20" fillId="0" borderId="0" xfId="0" applyFont="1" applyFill="1" applyAlignment="1">
      <alignment horizontal="right" vertical="center" wrapText="1"/>
    </xf>
    <xf numFmtId="0" fontId="21"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xf>
    <xf numFmtId="0" fontId="16" fillId="2" borderId="0" xfId="30" applyFont="1" applyFill="1" applyBorder="1" applyAlignment="1">
      <alignment horizontal="left" vertical="center" wrapText="1"/>
    </xf>
    <xf numFmtId="0" fontId="16" fillId="2" borderId="0" xfId="0" applyFont="1" applyFill="1" applyAlignment="1">
      <alignment horizontal="left" vertical="center" wrapText="1"/>
    </xf>
    <xf numFmtId="0" fontId="20" fillId="2" borderId="0" xfId="0" applyFont="1" applyFill="1" applyAlignment="1">
      <alignment horizontal="right" vertical="center" wrapText="1"/>
    </xf>
    <xf numFmtId="0" fontId="29" fillId="2" borderId="0" xfId="0" applyFont="1" applyFill="1" applyAlignment="1">
      <alignment horizontal="righ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left" vertical="center" wrapText="1"/>
    </xf>
    <xf numFmtId="49" fontId="15" fillId="2" borderId="1" xfId="19" applyNumberFormat="1" applyFont="1" applyFill="1" applyBorder="1" applyAlignment="1" applyProtection="1">
      <alignment horizontal="center" vertical="center" wrapText="1"/>
    </xf>
    <xf numFmtId="0" fontId="16" fillId="2" borderId="5" xfId="8" applyFont="1" applyFill="1" applyBorder="1" applyAlignment="1" applyProtection="1">
      <alignment horizontal="center" vertical="center" wrapText="1"/>
    </xf>
    <xf numFmtId="0" fontId="16" fillId="2" borderId="6" xfId="8" applyFont="1" applyFill="1" applyBorder="1" applyAlignment="1" applyProtection="1">
      <alignment horizontal="center" vertical="center" wrapText="1"/>
    </xf>
    <xf numFmtId="0" fontId="0" fillId="0" borderId="6" xfId="0" applyBorder="1"/>
    <xf numFmtId="0" fontId="16" fillId="2" borderId="0" xfId="19" applyFont="1" applyFill="1" applyAlignment="1">
      <alignment horizontal="left" vertical="center" wrapText="1"/>
    </xf>
    <xf numFmtId="0" fontId="15" fillId="2" borderId="0" xfId="19" applyFont="1" applyFill="1" applyAlignment="1">
      <alignment horizontal="left" vertical="center" wrapText="1"/>
    </xf>
    <xf numFmtId="0" fontId="20" fillId="2" borderId="0" xfId="19" applyFont="1" applyFill="1" applyAlignment="1">
      <alignment horizontal="right" vertical="center" wrapText="1"/>
    </xf>
    <xf numFmtId="0" fontId="29"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6" fillId="2" borderId="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5" fillId="2" borderId="5" xfId="30" applyFont="1" applyFill="1" applyBorder="1" applyAlignment="1" applyProtection="1">
      <alignment horizontal="center" vertical="center" wrapText="1"/>
    </xf>
    <xf numFmtId="0" fontId="15" fillId="2" borderId="6" xfId="30" applyFont="1" applyFill="1" applyBorder="1" applyAlignment="1" applyProtection="1">
      <alignment horizontal="center" vertical="center" wrapText="1"/>
    </xf>
    <xf numFmtId="0" fontId="156"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106" fillId="2" borderId="0" xfId="48" applyFont="1" applyFill="1" applyAlignment="1">
      <alignment horizontal="right" vertical="center" wrapText="1"/>
    </xf>
    <xf numFmtId="0" fontId="29"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8" xfId="48" applyFont="1" applyFill="1" applyBorder="1" applyAlignment="1">
      <alignment horizontal="left" vertical="center"/>
    </xf>
    <xf numFmtId="0" fontId="15" fillId="2" borderId="5"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170" fontId="15" fillId="2" borderId="3" xfId="237" applyNumberFormat="1" applyFont="1" applyFill="1" applyBorder="1" applyAlignment="1" applyProtection="1">
      <alignment horizontal="center" vertical="center" wrapText="1"/>
    </xf>
    <xf numFmtId="170" fontId="15" fillId="2" borderId="4"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0" fontId="15" fillId="2" borderId="5" xfId="237" applyNumberFormat="1" applyFont="1" applyFill="1" applyBorder="1" applyAlignment="1" applyProtection="1">
      <alignment horizontal="center" vertical="center" wrapText="1"/>
    </xf>
    <xf numFmtId="170"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4" xfId="19" applyNumberFormat="1" applyFont="1" applyFill="1" applyBorder="1" applyAlignment="1" applyProtection="1">
      <alignment horizontal="center" vertical="center" wrapText="1"/>
    </xf>
    <xf numFmtId="0" fontId="15" fillId="2" borderId="31"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cellXfs>
  <cellStyles count="98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4" sqref="C14"/>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463</v>
      </c>
      <c r="B1" s="199" t="s">
        <v>464</v>
      </c>
      <c r="C1" s="199" t="s">
        <v>465</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BCtinhhinhtaichinh!D33-BCDanhMucDauTu_06029!F65</f>
        <v>0</v>
      </c>
    </row>
    <row r="7" spans="1:3">
      <c r="A7" s="199"/>
      <c r="B7" s="200"/>
      <c r="C7" s="200">
        <f>BCtinhhinhtaichinh!D33-BCDanhMucDauTu_06029!F65</f>
        <v>0</v>
      </c>
    </row>
    <row r="10" spans="1:3">
      <c r="B10" s="7" t="s">
        <v>678</v>
      </c>
    </row>
    <row r="11" spans="1:3">
      <c r="B11" s="8"/>
    </row>
    <row r="12" spans="1:3">
      <c r="B12" s="9" t="s">
        <v>679</v>
      </c>
    </row>
    <row r="13" spans="1:3" ht="15">
      <c r="B13" s="201"/>
    </row>
    <row r="14" spans="1:3" ht="21">
      <c r="B14" s="204" t="s">
        <v>702</v>
      </c>
    </row>
    <row r="15" spans="1:3" ht="15">
      <c r="B15" s="201"/>
    </row>
    <row r="16" spans="1:3" ht="21">
      <c r="B16" s="202" t="s">
        <v>680</v>
      </c>
      <c r="C16" s="202" t="s">
        <v>681</v>
      </c>
    </row>
    <row r="21" spans="2:3" ht="25.5">
      <c r="B21" s="203" t="s">
        <v>682</v>
      </c>
      <c r="C21" s="203" t="s">
        <v>674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7" zoomScaleNormal="100" zoomScaleSheetLayoutView="85" zoomScalePageLayoutView="77" workbookViewId="0">
      <selection activeCell="D8" sqref="D8:J8"/>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19" t="s">
        <v>539</v>
      </c>
      <c r="B1" s="519"/>
      <c r="C1" s="519"/>
      <c r="D1" s="519"/>
      <c r="E1" s="519"/>
      <c r="F1" s="519"/>
      <c r="G1" s="519"/>
      <c r="H1" s="519"/>
      <c r="I1" s="519"/>
      <c r="J1" s="519"/>
      <c r="K1" s="519"/>
    </row>
    <row r="2" spans="1:11" ht="28.5" customHeight="1">
      <c r="A2" s="520" t="s">
        <v>569</v>
      </c>
      <c r="B2" s="520"/>
      <c r="C2" s="520"/>
      <c r="D2" s="520"/>
      <c r="E2" s="520"/>
      <c r="F2" s="520"/>
      <c r="G2" s="520"/>
      <c r="H2" s="520"/>
      <c r="I2" s="520"/>
      <c r="J2" s="520"/>
      <c r="K2" s="520"/>
    </row>
    <row r="3" spans="1:11" ht="15" customHeight="1">
      <c r="A3" s="521" t="s">
        <v>238</v>
      </c>
      <c r="B3" s="521"/>
      <c r="C3" s="521"/>
      <c r="D3" s="521"/>
      <c r="E3" s="521"/>
      <c r="F3" s="521"/>
      <c r="G3" s="521"/>
      <c r="H3" s="521"/>
      <c r="I3" s="521"/>
      <c r="J3" s="521"/>
      <c r="K3" s="521"/>
    </row>
    <row r="4" spans="1:11">
      <c r="A4" s="521"/>
      <c r="B4" s="521"/>
      <c r="C4" s="521"/>
      <c r="D4" s="521"/>
      <c r="E4" s="521"/>
      <c r="F4" s="521"/>
      <c r="G4" s="521"/>
      <c r="H4" s="521"/>
      <c r="I4" s="521"/>
      <c r="J4" s="521"/>
      <c r="K4" s="521"/>
    </row>
    <row r="5" spans="1:11">
      <c r="A5" s="522" t="str">
        <f>'ngay thang'!B12</f>
        <v>Tại ngày 31 tháng 01 năm 2023/As at 31 Jan 2023</v>
      </c>
      <c r="B5" s="522"/>
      <c r="C5" s="522"/>
      <c r="D5" s="522"/>
      <c r="E5" s="522"/>
      <c r="F5" s="522"/>
      <c r="G5" s="522"/>
      <c r="H5" s="522"/>
      <c r="I5" s="522"/>
      <c r="J5" s="522"/>
      <c r="K5" s="522"/>
    </row>
    <row r="6" spans="1:11">
      <c r="A6" s="16"/>
      <c r="B6" s="16"/>
      <c r="C6" s="16"/>
      <c r="D6" s="16"/>
      <c r="E6" s="16"/>
      <c r="F6" s="1"/>
    </row>
    <row r="7" spans="1:11" ht="27.75" customHeight="1">
      <c r="A7" s="523" t="s">
        <v>247</v>
      </c>
      <c r="B7" s="523"/>
      <c r="D7" s="523" t="s">
        <v>638</v>
      </c>
      <c r="E7" s="523"/>
      <c r="F7" s="523"/>
      <c r="G7" s="523"/>
      <c r="H7" s="523"/>
      <c r="I7" s="523"/>
      <c r="J7" s="523"/>
    </row>
    <row r="8" spans="1:11" ht="31.5" customHeight="1">
      <c r="A8" s="523" t="s">
        <v>245</v>
      </c>
      <c r="B8" s="523"/>
      <c r="D8" s="523" t="s">
        <v>476</v>
      </c>
      <c r="E8" s="523"/>
      <c r="F8" s="523"/>
      <c r="G8" s="523"/>
      <c r="H8" s="523"/>
      <c r="I8" s="523"/>
      <c r="J8" s="523"/>
    </row>
    <row r="9" spans="1:11" ht="31.5" customHeight="1">
      <c r="A9" s="518" t="s">
        <v>244</v>
      </c>
      <c r="B9" s="518"/>
      <c r="D9" s="518" t="s">
        <v>246</v>
      </c>
      <c r="E9" s="518"/>
      <c r="F9" s="518"/>
      <c r="G9" s="518"/>
      <c r="H9" s="518"/>
      <c r="I9" s="518"/>
      <c r="J9" s="518"/>
    </row>
    <row r="10" spans="1:11" ht="31.5" customHeight="1">
      <c r="A10" s="518" t="s">
        <v>248</v>
      </c>
      <c r="B10" s="518"/>
      <c r="D10" s="523" t="str">
        <f>'ngay thang'!B14</f>
        <v>Ngày 06 tháng 02 năm 2023
06 Feb 2023</v>
      </c>
      <c r="E10" s="518"/>
      <c r="F10" s="518"/>
      <c r="G10" s="518"/>
      <c r="H10" s="518"/>
      <c r="I10" s="518"/>
      <c r="J10" s="518"/>
    </row>
    <row r="12" spans="1:11" s="34" customFormat="1" ht="29.25" customHeight="1">
      <c r="A12" s="537" t="s">
        <v>209</v>
      </c>
      <c r="B12" s="537" t="s">
        <v>210</v>
      </c>
      <c r="C12" s="541" t="s">
        <v>201</v>
      </c>
      <c r="D12" s="537" t="s">
        <v>233</v>
      </c>
      <c r="E12" s="537" t="s">
        <v>211</v>
      </c>
      <c r="F12" s="537" t="s">
        <v>212</v>
      </c>
      <c r="G12" s="537" t="s">
        <v>213</v>
      </c>
      <c r="H12" s="539" t="s">
        <v>214</v>
      </c>
      <c r="I12" s="540"/>
      <c r="J12" s="539" t="s">
        <v>217</v>
      </c>
      <c r="K12" s="540"/>
    </row>
    <row r="13" spans="1:11" s="34" customFormat="1" ht="51">
      <c r="A13" s="538"/>
      <c r="B13" s="538"/>
      <c r="C13" s="542"/>
      <c r="D13" s="538"/>
      <c r="E13" s="538"/>
      <c r="F13" s="538"/>
      <c r="G13" s="538"/>
      <c r="H13" s="198" t="s">
        <v>215</v>
      </c>
      <c r="I13" s="198" t="s">
        <v>216</v>
      </c>
      <c r="J13" s="198" t="s">
        <v>218</v>
      </c>
      <c r="K13" s="198" t="s">
        <v>216</v>
      </c>
    </row>
    <row r="14" spans="1:11" s="34" customFormat="1" ht="25.5">
      <c r="A14" s="3" t="s">
        <v>72</v>
      </c>
      <c r="B14" s="4" t="s">
        <v>225</v>
      </c>
      <c r="C14" s="4" t="s">
        <v>73</v>
      </c>
      <c r="D14" s="190"/>
      <c r="E14" s="190"/>
      <c r="F14" s="191"/>
      <c r="G14" s="192"/>
      <c r="H14" s="4"/>
      <c r="I14" s="2"/>
      <c r="J14" s="5"/>
      <c r="K14" s="6"/>
    </row>
    <row r="15" spans="1:11" s="34" customFormat="1" ht="25.5">
      <c r="A15" s="3" t="s">
        <v>46</v>
      </c>
      <c r="B15" s="4" t="s">
        <v>226</v>
      </c>
      <c r="C15" s="4" t="s">
        <v>74</v>
      </c>
      <c r="D15" s="191"/>
      <c r="E15" s="191"/>
      <c r="F15" s="191"/>
      <c r="G15" s="192"/>
      <c r="H15" s="4"/>
      <c r="I15" s="2"/>
      <c r="J15" s="4"/>
      <c r="K15" s="2"/>
    </row>
    <row r="16" spans="1:11" s="34" customFormat="1" ht="25.5">
      <c r="A16" s="3" t="s">
        <v>75</v>
      </c>
      <c r="B16" s="4" t="s">
        <v>219</v>
      </c>
      <c r="C16" s="4" t="s">
        <v>76</v>
      </c>
      <c r="D16" s="191"/>
      <c r="E16" s="191"/>
      <c r="F16" s="191"/>
      <c r="G16" s="190"/>
      <c r="H16" s="4"/>
      <c r="I16" s="193"/>
      <c r="J16" s="4"/>
      <c r="K16" s="193"/>
    </row>
    <row r="17" spans="1:11" s="34" customFormat="1" ht="25.5">
      <c r="A17" s="3" t="s">
        <v>56</v>
      </c>
      <c r="B17" s="4" t="s">
        <v>220</v>
      </c>
      <c r="C17" s="4" t="s">
        <v>77</v>
      </c>
      <c r="D17" s="191"/>
      <c r="E17" s="191"/>
      <c r="F17" s="191"/>
      <c r="G17" s="192"/>
      <c r="H17" s="4"/>
      <c r="I17" s="2"/>
      <c r="J17" s="4"/>
      <c r="K17" s="2"/>
    </row>
    <row r="18" spans="1:11" s="34" customFormat="1" ht="25.5">
      <c r="A18" s="3" t="s">
        <v>78</v>
      </c>
      <c r="B18" s="4" t="s">
        <v>227</v>
      </c>
      <c r="C18" s="4" t="s">
        <v>79</v>
      </c>
      <c r="D18" s="191"/>
      <c r="E18" s="191"/>
      <c r="F18" s="191"/>
      <c r="G18" s="192"/>
      <c r="H18" s="4"/>
      <c r="I18" s="2"/>
      <c r="J18" s="4"/>
      <c r="K18" s="2"/>
    </row>
    <row r="19" spans="1:11" s="34" customFormat="1" ht="25.5">
      <c r="A19" s="3" t="s">
        <v>80</v>
      </c>
      <c r="B19" s="4" t="s">
        <v>221</v>
      </c>
      <c r="C19" s="4" t="s">
        <v>81</v>
      </c>
      <c r="D19" s="191"/>
      <c r="E19" s="191"/>
      <c r="F19" s="191"/>
      <c r="G19" s="192"/>
      <c r="H19" s="4"/>
      <c r="I19" s="2"/>
      <c r="J19" s="4"/>
      <c r="K19" s="2"/>
    </row>
    <row r="20" spans="1:11" s="34" customFormat="1" ht="25.5">
      <c r="A20" s="3" t="s">
        <v>46</v>
      </c>
      <c r="B20" s="4" t="s">
        <v>222</v>
      </c>
      <c r="C20" s="4" t="s">
        <v>82</v>
      </c>
      <c r="D20" s="191"/>
      <c r="E20" s="191"/>
      <c r="F20" s="191"/>
      <c r="G20" s="192"/>
      <c r="H20" s="4"/>
      <c r="I20" s="2"/>
      <c r="J20" s="4"/>
      <c r="K20" s="2"/>
    </row>
    <row r="21" spans="1:11" s="34" customFormat="1" ht="25.5">
      <c r="A21" s="3" t="s">
        <v>83</v>
      </c>
      <c r="B21" s="4" t="s">
        <v>223</v>
      </c>
      <c r="C21" s="4" t="s">
        <v>84</v>
      </c>
      <c r="D21" s="191"/>
      <c r="E21" s="191"/>
      <c r="F21" s="191"/>
      <c r="G21" s="192"/>
      <c r="H21" s="4"/>
      <c r="I21" s="2"/>
      <c r="J21" s="4"/>
      <c r="K21" s="2"/>
    </row>
    <row r="22" spans="1:11" s="34" customFormat="1" ht="25.5">
      <c r="A22" s="3" t="s">
        <v>56</v>
      </c>
      <c r="B22" s="4" t="s">
        <v>224</v>
      </c>
      <c r="C22" s="4" t="s">
        <v>85</v>
      </c>
      <c r="D22" s="191"/>
      <c r="E22" s="191"/>
      <c r="F22" s="191"/>
      <c r="G22" s="192"/>
      <c r="H22" s="4"/>
      <c r="I22" s="2"/>
      <c r="J22" s="4"/>
      <c r="K22" s="2"/>
    </row>
    <row r="23" spans="1:11" s="34" customFormat="1" ht="38.25">
      <c r="A23" s="3" t="s">
        <v>86</v>
      </c>
      <c r="B23" s="4" t="s">
        <v>228</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
        <v>176</v>
      </c>
      <c r="B26" s="1"/>
      <c r="C26" s="36"/>
      <c r="I26" s="37" t="s">
        <v>177</v>
      </c>
    </row>
    <row r="27" spans="1:11" s="34" customFormat="1" ht="12.75">
      <c r="A27" s="38" t="s">
        <v>178</v>
      </c>
      <c r="B27" s="1"/>
      <c r="C27" s="36"/>
      <c r="I27" s="39" t="s">
        <v>179</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239</v>
      </c>
      <c r="B36" s="1"/>
      <c r="C36" s="36"/>
      <c r="I36" s="27" t="s">
        <v>477</v>
      </c>
    </row>
    <row r="37" spans="1:11">
      <c r="A37" s="25" t="s">
        <v>630</v>
      </c>
      <c r="B37" s="1"/>
      <c r="C37" s="36"/>
      <c r="I37" s="27"/>
    </row>
    <row r="38" spans="1:11">
      <c r="A38" s="1" t="s">
        <v>240</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E9" sqref="E9"/>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550" t="s">
        <v>539</v>
      </c>
      <c r="B1" s="550"/>
      <c r="C1" s="550"/>
      <c r="D1" s="550"/>
    </row>
    <row r="2" spans="1:4" ht="28.5" customHeight="1">
      <c r="A2" s="551" t="s">
        <v>598</v>
      </c>
      <c r="B2" s="551"/>
      <c r="C2" s="551"/>
      <c r="D2" s="551"/>
    </row>
    <row r="3" spans="1:4" ht="15" customHeight="1">
      <c r="A3" s="552" t="s">
        <v>481</v>
      </c>
      <c r="B3" s="552"/>
      <c r="C3" s="552"/>
      <c r="D3" s="552"/>
    </row>
    <row r="4" spans="1:4">
      <c r="A4" s="552"/>
      <c r="B4" s="552"/>
      <c r="C4" s="552"/>
      <c r="D4" s="552"/>
    </row>
    <row r="5" spans="1:4">
      <c r="A5" s="553" t="str">
        <f>'ngay thang'!B10</f>
        <v>Tháng 01 năm 2023/January 2023</v>
      </c>
      <c r="B5" s="554"/>
      <c r="C5" s="554"/>
      <c r="D5" s="554"/>
    </row>
    <row r="6" spans="1:4">
      <c r="A6" s="17"/>
      <c r="B6" s="17"/>
      <c r="C6" s="17"/>
      <c r="D6" s="17"/>
    </row>
    <row r="7" spans="1:4" ht="28.5" customHeight="1">
      <c r="A7" s="549" t="s">
        <v>245</v>
      </c>
      <c r="B7" s="549"/>
      <c r="C7" s="549" t="s">
        <v>476</v>
      </c>
      <c r="D7" s="549"/>
    </row>
    <row r="8" spans="1:4" ht="29.25" customHeight="1">
      <c r="A8" s="548" t="s">
        <v>244</v>
      </c>
      <c r="B8" s="548"/>
      <c r="C8" s="549" t="s">
        <v>629</v>
      </c>
      <c r="D8" s="548"/>
    </row>
    <row r="9" spans="1:4" ht="31.5" customHeight="1">
      <c r="A9" s="549" t="s">
        <v>247</v>
      </c>
      <c r="B9" s="549"/>
      <c r="C9" s="549" t="s">
        <v>638</v>
      </c>
      <c r="D9" s="549"/>
    </row>
    <row r="10" spans="1:4" ht="27" customHeight="1">
      <c r="A10" s="548" t="s">
        <v>248</v>
      </c>
      <c r="B10" s="548"/>
      <c r="C10" s="549" t="str">
        <f>'ngay thang'!B14</f>
        <v>Ngày 06 tháng 02 năm 2023
06 Feb 2023</v>
      </c>
      <c r="D10" s="549"/>
    </row>
    <row r="11" spans="1:4" ht="16.5" customHeight="1">
      <c r="A11" s="18"/>
      <c r="B11" s="18"/>
      <c r="C11" s="18"/>
      <c r="D11" s="18"/>
    </row>
    <row r="12" spans="1:4">
      <c r="A12" s="543" t="s">
        <v>482</v>
      </c>
      <c r="B12" s="543"/>
      <c r="C12" s="543"/>
      <c r="D12" s="543"/>
    </row>
    <row r="13" spans="1:4" s="177" customFormat="1" ht="15.75" customHeight="1">
      <c r="A13" s="544" t="s">
        <v>209</v>
      </c>
      <c r="B13" s="544" t="s">
        <v>483</v>
      </c>
      <c r="C13" s="546" t="s">
        <v>484</v>
      </c>
      <c r="D13" s="546"/>
    </row>
    <row r="14" spans="1:4" s="177" customFormat="1" ht="21" customHeight="1">
      <c r="A14" s="545"/>
      <c r="B14" s="545"/>
      <c r="C14" s="188" t="s">
        <v>485</v>
      </c>
      <c r="D14" s="188" t="s">
        <v>486</v>
      </c>
    </row>
    <row r="15" spans="1:4" s="177" customFormat="1" ht="12.75">
      <c r="A15" s="10" t="s">
        <v>46</v>
      </c>
      <c r="B15" s="11" t="s">
        <v>487</v>
      </c>
      <c r="C15" s="172"/>
      <c r="D15" s="172"/>
    </row>
    <row r="16" spans="1:4" s="177" customFormat="1" ht="12.75">
      <c r="A16" s="10" t="s">
        <v>488</v>
      </c>
      <c r="B16" s="11" t="s">
        <v>489</v>
      </c>
      <c r="C16" s="173"/>
      <c r="D16" s="173"/>
    </row>
    <row r="17" spans="1:4" s="177" customFormat="1" ht="12.75">
      <c r="A17" s="10" t="s">
        <v>490</v>
      </c>
      <c r="B17" s="11" t="s">
        <v>491</v>
      </c>
      <c r="C17" s="173"/>
      <c r="D17" s="173"/>
    </row>
    <row r="18" spans="1:4" s="177" customFormat="1" ht="12.75">
      <c r="A18" s="10" t="s">
        <v>56</v>
      </c>
      <c r="B18" s="11" t="s">
        <v>492</v>
      </c>
      <c r="C18" s="173"/>
      <c r="D18" s="173"/>
    </row>
    <row r="19" spans="1:4" s="177" customFormat="1" ht="12.75">
      <c r="A19" s="10" t="s">
        <v>488</v>
      </c>
      <c r="B19" s="11" t="s">
        <v>489</v>
      </c>
      <c r="C19" s="173"/>
      <c r="D19" s="173"/>
    </row>
    <row r="20" spans="1:4" s="177" customFormat="1" ht="12.75">
      <c r="A20" s="10" t="s">
        <v>490</v>
      </c>
      <c r="B20" s="11" t="s">
        <v>491</v>
      </c>
      <c r="C20" s="173"/>
      <c r="D20" s="173"/>
    </row>
    <row r="21" spans="1:4" s="177" customFormat="1" ht="12.75">
      <c r="A21" s="10" t="s">
        <v>133</v>
      </c>
      <c r="B21" s="11" t="s">
        <v>493</v>
      </c>
      <c r="C21" s="173"/>
      <c r="D21" s="173"/>
    </row>
    <row r="22" spans="1:4" s="177" customFormat="1" ht="12.75">
      <c r="A22" s="10" t="s">
        <v>488</v>
      </c>
      <c r="B22" s="11" t="s">
        <v>489</v>
      </c>
      <c r="C22" s="173"/>
      <c r="D22" s="173"/>
    </row>
    <row r="23" spans="1:4" s="177" customFormat="1" ht="12.75">
      <c r="A23" s="10" t="s">
        <v>490</v>
      </c>
      <c r="B23" s="11" t="s">
        <v>491</v>
      </c>
      <c r="C23" s="173"/>
      <c r="D23" s="173"/>
    </row>
    <row r="24" spans="1:4" s="177" customFormat="1" ht="12.75">
      <c r="A24" s="10" t="s">
        <v>135</v>
      </c>
      <c r="B24" s="11" t="s">
        <v>494</v>
      </c>
      <c r="C24" s="173"/>
      <c r="D24" s="173"/>
    </row>
    <row r="25" spans="1:4" s="177" customFormat="1" ht="12.75">
      <c r="A25" s="174">
        <v>1</v>
      </c>
      <c r="B25" s="175" t="s">
        <v>489</v>
      </c>
      <c r="C25" s="173"/>
      <c r="D25" s="173"/>
    </row>
    <row r="26" spans="1:4" s="177" customFormat="1" ht="12.75">
      <c r="A26" s="174">
        <v>2</v>
      </c>
      <c r="B26" s="175" t="s">
        <v>491</v>
      </c>
      <c r="C26" s="173"/>
      <c r="D26" s="173"/>
    </row>
    <row r="27" spans="1:4" s="177" customFormat="1" ht="12.75">
      <c r="A27" s="547" t="s">
        <v>495</v>
      </c>
      <c r="B27" s="547"/>
      <c r="C27" s="547"/>
      <c r="D27" s="547"/>
    </row>
    <row r="28" spans="1:4" s="177" customFormat="1" ht="12.75">
      <c r="A28" s="176"/>
    </row>
    <row r="29" spans="1:4" s="177" customFormat="1" ht="12.75">
      <c r="A29" s="178" t="s">
        <v>176</v>
      </c>
      <c r="B29" s="60"/>
      <c r="D29" s="179" t="s">
        <v>177</v>
      </c>
    </row>
    <row r="30" spans="1:4" s="177" customFormat="1" ht="12.75">
      <c r="A30" s="180" t="s">
        <v>178</v>
      </c>
      <c r="B30" s="60"/>
      <c r="D30" s="181" t="s">
        <v>179</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239</v>
      </c>
      <c r="B38" s="187"/>
      <c r="C38" s="131"/>
      <c r="D38" s="128" t="s">
        <v>496</v>
      </c>
    </row>
    <row r="39" spans="1:4">
      <c r="A39" s="12" t="s">
        <v>630</v>
      </c>
      <c r="B39" s="60"/>
      <c r="C39" s="130"/>
      <c r="D39" s="130"/>
    </row>
    <row r="40" spans="1:4">
      <c r="A40" s="60" t="s">
        <v>240</v>
      </c>
      <c r="B40" s="60"/>
    </row>
    <row r="41" spans="1:4">
      <c r="A41" s="18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 zoomScaleSheetLayoutView="100" workbookViewId="0">
      <selection activeCell="H8" sqref="H8"/>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564" t="s">
        <v>539</v>
      </c>
      <c r="B1" s="564"/>
      <c r="C1" s="564"/>
      <c r="D1" s="564"/>
      <c r="E1" s="564"/>
      <c r="F1" s="564"/>
      <c r="G1" s="564"/>
    </row>
    <row r="2" spans="1:13" ht="34.5" customHeight="1">
      <c r="A2" s="565" t="s">
        <v>599</v>
      </c>
      <c r="B2" s="565"/>
      <c r="C2" s="565"/>
      <c r="D2" s="565"/>
      <c r="E2" s="565"/>
      <c r="F2" s="565"/>
      <c r="G2" s="565"/>
    </row>
    <row r="3" spans="1:13" ht="39.75" customHeight="1">
      <c r="A3" s="552" t="s">
        <v>497</v>
      </c>
      <c r="B3" s="552"/>
      <c r="C3" s="552"/>
      <c r="D3" s="552"/>
      <c r="E3" s="552"/>
      <c r="F3" s="552"/>
      <c r="G3" s="552"/>
    </row>
    <row r="4" spans="1:13">
      <c r="A4" s="553" t="str">
        <f>'BC Han muc nuoc ngoai'!A5:D5</f>
        <v>Tháng 01 năm 2023/January 2023</v>
      </c>
      <c r="B4" s="554"/>
      <c r="C4" s="554"/>
      <c r="D4" s="554"/>
      <c r="E4" s="554"/>
      <c r="F4" s="554"/>
      <c r="G4" s="554"/>
    </row>
    <row r="5" spans="1:13">
      <c r="A5" s="17"/>
      <c r="B5" s="17"/>
      <c r="C5" s="17"/>
      <c r="D5" s="17"/>
      <c r="E5" s="17"/>
      <c r="F5" s="17"/>
      <c r="G5" s="17"/>
    </row>
    <row r="6" spans="1:13" s="135" customFormat="1" ht="28.5" customHeight="1">
      <c r="A6" s="560" t="s">
        <v>624</v>
      </c>
      <c r="B6" s="560"/>
      <c r="C6" s="562" t="s">
        <v>476</v>
      </c>
      <c r="D6" s="562"/>
      <c r="E6" s="562"/>
      <c r="F6" s="562"/>
      <c r="G6" s="562"/>
      <c r="H6" s="154"/>
    </row>
    <row r="7" spans="1:13" s="135" customFormat="1" ht="28.5" customHeight="1">
      <c r="A7" s="560" t="s">
        <v>244</v>
      </c>
      <c r="B7" s="560"/>
      <c r="C7" s="561" t="s">
        <v>631</v>
      </c>
      <c r="D7" s="561"/>
      <c r="E7" s="561"/>
      <c r="F7" s="561"/>
      <c r="G7" s="561"/>
      <c r="H7" s="154"/>
    </row>
    <row r="8" spans="1:13" s="135" customFormat="1" ht="28.5" customHeight="1">
      <c r="A8" s="560" t="s">
        <v>626</v>
      </c>
      <c r="B8" s="560"/>
      <c r="C8" s="562" t="s">
        <v>638</v>
      </c>
      <c r="D8" s="562"/>
      <c r="E8" s="562"/>
      <c r="F8" s="562"/>
      <c r="G8" s="562"/>
      <c r="H8" s="154"/>
    </row>
    <row r="9" spans="1:13" s="135" customFormat="1" ht="24.75" customHeight="1">
      <c r="A9" s="560" t="s">
        <v>248</v>
      </c>
      <c r="B9" s="560"/>
      <c r="C9" s="563" t="str">
        <f>'BC Han muc nuoc ngoai'!C10:D10</f>
        <v>Ngày 06 tháng 02 năm 2023
06 Feb 2023</v>
      </c>
      <c r="D9" s="563"/>
      <c r="E9" s="563"/>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498</v>
      </c>
      <c r="B12" s="156"/>
      <c r="C12" s="156"/>
      <c r="D12" s="156"/>
      <c r="E12" s="156"/>
      <c r="F12" s="156"/>
      <c r="G12" s="157"/>
    </row>
    <row r="13" spans="1:13" ht="30.75" customHeight="1">
      <c r="A13" s="556" t="s">
        <v>499</v>
      </c>
      <c r="B13" s="556" t="s">
        <v>251</v>
      </c>
      <c r="C13" s="558" t="s">
        <v>306</v>
      </c>
      <c r="D13" s="559"/>
      <c r="E13" s="558" t="s">
        <v>500</v>
      </c>
      <c r="F13" s="559"/>
      <c r="G13" s="556" t="s">
        <v>501</v>
      </c>
      <c r="M13" s="158"/>
    </row>
    <row r="14" spans="1:13" ht="28.5" customHeight="1">
      <c r="A14" s="557"/>
      <c r="B14" s="557"/>
      <c r="C14" s="138" t="s">
        <v>485</v>
      </c>
      <c r="D14" s="138" t="s">
        <v>502</v>
      </c>
      <c r="E14" s="138" t="s">
        <v>485</v>
      </c>
      <c r="F14" s="138" t="s">
        <v>502</v>
      </c>
      <c r="G14" s="557"/>
      <c r="M14" s="158"/>
    </row>
    <row r="15" spans="1:13" s="94" customFormat="1" ht="25.5">
      <c r="A15" s="142" t="s">
        <v>89</v>
      </c>
      <c r="B15" s="14" t="s">
        <v>503</v>
      </c>
      <c r="C15" s="159"/>
      <c r="D15" s="159"/>
      <c r="E15" s="159"/>
      <c r="F15" s="159"/>
      <c r="G15" s="160"/>
      <c r="H15" s="161"/>
    </row>
    <row r="16" spans="1:13" s="94" customFormat="1" ht="25.5">
      <c r="A16" s="142"/>
      <c r="B16" s="14" t="s">
        <v>504</v>
      </c>
      <c r="C16" s="159"/>
      <c r="D16" s="159"/>
      <c r="E16" s="159"/>
      <c r="F16" s="159"/>
      <c r="G16" s="160"/>
      <c r="H16" s="161"/>
    </row>
    <row r="17" spans="1:13" s="94" customFormat="1" ht="25.5">
      <c r="A17" s="142"/>
      <c r="B17" s="14" t="s">
        <v>505</v>
      </c>
      <c r="C17" s="159"/>
      <c r="D17" s="159"/>
      <c r="E17" s="159"/>
      <c r="F17" s="159"/>
      <c r="G17" s="160"/>
      <c r="H17" s="161"/>
    </row>
    <row r="18" spans="1:13" s="94" customFormat="1" ht="25.5">
      <c r="A18" s="142"/>
      <c r="B18" s="14" t="s">
        <v>397</v>
      </c>
      <c r="C18" s="159"/>
      <c r="D18" s="159"/>
      <c r="E18" s="159"/>
      <c r="F18" s="159"/>
      <c r="G18" s="160"/>
      <c r="H18" s="161"/>
    </row>
    <row r="19" spans="1:13" s="94" customFormat="1" ht="25.5">
      <c r="A19" s="142" t="s">
        <v>93</v>
      </c>
      <c r="B19" s="14" t="s">
        <v>398</v>
      </c>
      <c r="C19" s="159"/>
      <c r="D19" s="159"/>
      <c r="E19" s="159"/>
      <c r="F19" s="159"/>
      <c r="G19" s="160"/>
      <c r="H19" s="161"/>
    </row>
    <row r="20" spans="1:13" s="94" customFormat="1" ht="25.5">
      <c r="A20" s="142" t="s">
        <v>97</v>
      </c>
      <c r="B20" s="14" t="s">
        <v>506</v>
      </c>
      <c r="C20" s="159"/>
      <c r="D20" s="159"/>
      <c r="E20" s="159"/>
      <c r="F20" s="159"/>
      <c r="G20" s="160"/>
      <c r="H20" s="161"/>
    </row>
    <row r="21" spans="1:13" s="94" customFormat="1" ht="25.5">
      <c r="A21" s="142" t="s">
        <v>99</v>
      </c>
      <c r="B21" s="14" t="s">
        <v>403</v>
      </c>
      <c r="C21" s="159"/>
      <c r="D21" s="159"/>
      <c r="E21" s="159"/>
      <c r="F21" s="159"/>
      <c r="G21" s="160"/>
      <c r="H21" s="161"/>
    </row>
    <row r="22" spans="1:13" s="94" customFormat="1" ht="38.25">
      <c r="A22" s="142" t="s">
        <v>101</v>
      </c>
      <c r="B22" s="14" t="s">
        <v>507</v>
      </c>
      <c r="C22" s="159"/>
      <c r="D22" s="159"/>
      <c r="E22" s="159"/>
      <c r="F22" s="159"/>
      <c r="G22" s="160"/>
      <c r="H22" s="161"/>
    </row>
    <row r="23" spans="1:13" s="94" customFormat="1" ht="25.5">
      <c r="A23" s="142" t="s">
        <v>103</v>
      </c>
      <c r="B23" s="14" t="s">
        <v>405</v>
      </c>
      <c r="C23" s="159"/>
      <c r="D23" s="159"/>
      <c r="E23" s="159"/>
      <c r="F23" s="159"/>
      <c r="G23" s="160"/>
      <c r="H23" s="161"/>
    </row>
    <row r="24" spans="1:13" s="94" customFormat="1" ht="25.5">
      <c r="A24" s="142" t="s">
        <v>105</v>
      </c>
      <c r="B24" s="14" t="s">
        <v>406</v>
      </c>
      <c r="C24" s="159"/>
      <c r="D24" s="159"/>
      <c r="E24" s="159"/>
      <c r="F24" s="159"/>
      <c r="G24" s="160"/>
      <c r="H24" s="161"/>
    </row>
    <row r="25" spans="1:13" s="94" customFormat="1" ht="25.5">
      <c r="A25" s="142" t="s">
        <v>107</v>
      </c>
      <c r="B25" s="14" t="s">
        <v>508</v>
      </c>
      <c r="C25" s="98"/>
      <c r="D25" s="98"/>
      <c r="E25" s="98"/>
      <c r="F25" s="98"/>
      <c r="G25" s="162"/>
      <c r="H25" s="161"/>
    </row>
    <row r="26" spans="1:13" ht="30.75" customHeight="1">
      <c r="A26" s="556" t="s">
        <v>499</v>
      </c>
      <c r="B26" s="556" t="s">
        <v>253</v>
      </c>
      <c r="C26" s="558" t="s">
        <v>306</v>
      </c>
      <c r="D26" s="559"/>
      <c r="E26" s="558" t="s">
        <v>500</v>
      </c>
      <c r="F26" s="559"/>
      <c r="G26" s="556" t="s">
        <v>501</v>
      </c>
      <c r="M26" s="158"/>
    </row>
    <row r="27" spans="1:13" ht="28.5" customHeight="1">
      <c r="A27" s="557"/>
      <c r="B27" s="557"/>
      <c r="C27" s="138" t="s">
        <v>485</v>
      </c>
      <c r="D27" s="138" t="s">
        <v>502</v>
      </c>
      <c r="E27" s="138" t="s">
        <v>485</v>
      </c>
      <c r="F27" s="138" t="s">
        <v>502</v>
      </c>
      <c r="G27" s="557"/>
      <c r="M27" s="158"/>
    </row>
    <row r="28" spans="1:13" s="94" customFormat="1" ht="38.25">
      <c r="A28" s="142" t="s">
        <v>110</v>
      </c>
      <c r="B28" s="14" t="s">
        <v>509</v>
      </c>
      <c r="C28" s="98"/>
      <c r="D28" s="98"/>
      <c r="E28" s="98"/>
      <c r="F28" s="98"/>
      <c r="G28" s="160"/>
      <c r="H28" s="161"/>
    </row>
    <row r="29" spans="1:13" s="94" customFormat="1" ht="25.5">
      <c r="A29" s="142" t="s">
        <v>112</v>
      </c>
      <c r="B29" s="14" t="s">
        <v>409</v>
      </c>
      <c r="C29" s="159"/>
      <c r="D29" s="159"/>
      <c r="E29" s="159"/>
      <c r="F29" s="159"/>
      <c r="G29" s="160"/>
      <c r="H29" s="161"/>
    </row>
    <row r="30" spans="1:13" s="94" customFormat="1" ht="25.5">
      <c r="A30" s="142" t="s">
        <v>114</v>
      </c>
      <c r="B30" s="14" t="s">
        <v>417</v>
      </c>
      <c r="C30" s="98"/>
      <c r="D30" s="98"/>
      <c r="E30" s="98"/>
      <c r="F30" s="98"/>
      <c r="G30" s="162"/>
      <c r="H30" s="161"/>
    </row>
    <row r="31" spans="1:13" s="94" customFormat="1" ht="15">
      <c r="A31" s="555" t="s">
        <v>495</v>
      </c>
      <c r="B31" s="555"/>
      <c r="C31" s="555"/>
      <c r="D31" s="555"/>
      <c r="E31" s="555"/>
      <c r="F31" s="555"/>
      <c r="G31" s="555"/>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
        <v>176</v>
      </c>
      <c r="B35" s="121"/>
      <c r="C35" s="146"/>
      <c r="D35" s="146"/>
      <c r="E35" s="146" t="s">
        <v>177</v>
      </c>
      <c r="F35" s="146"/>
      <c r="G35" s="146"/>
      <c r="I35" s="60"/>
      <c r="J35" s="60"/>
      <c r="K35" s="60"/>
      <c r="L35" s="60"/>
      <c r="M35" s="60"/>
    </row>
    <row r="36" spans="1:13" s="153" customFormat="1">
      <c r="A36" s="46" t="s">
        <v>178</v>
      </c>
      <c r="B36" s="46"/>
      <c r="C36" s="147"/>
      <c r="D36" s="147"/>
      <c r="E36" s="147" t="s">
        <v>179</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510</v>
      </c>
      <c r="B42" s="48"/>
      <c r="C42" s="48"/>
      <c r="D42" s="131"/>
      <c r="E42" s="152" t="s">
        <v>496</v>
      </c>
      <c r="F42" s="169"/>
      <c r="G42" s="48"/>
      <c r="I42" s="89"/>
      <c r="J42" s="89"/>
      <c r="K42" s="89"/>
      <c r="L42" s="89"/>
      <c r="M42" s="89"/>
    </row>
    <row r="43" spans="1:13" s="170" customFormat="1">
      <c r="A43" s="52" t="s">
        <v>630</v>
      </c>
      <c r="B43" s="52"/>
      <c r="C43" s="52"/>
      <c r="D43" s="130"/>
      <c r="E43" s="130"/>
      <c r="F43" s="130"/>
      <c r="G43" s="52"/>
      <c r="I43" s="89"/>
      <c r="J43" s="89"/>
      <c r="K43" s="89"/>
      <c r="L43" s="89"/>
      <c r="M43" s="89"/>
    </row>
    <row r="44" spans="1:13" s="170" customFormat="1">
      <c r="A44" s="171" t="s">
        <v>240</v>
      </c>
      <c r="B44" s="171"/>
      <c r="C44" s="171"/>
      <c r="D44" s="171"/>
      <c r="E44" s="52"/>
      <c r="F44" s="52"/>
      <c r="G44" s="52"/>
      <c r="I44" s="89"/>
      <c r="J44" s="89"/>
      <c r="K44" s="89"/>
      <c r="L44" s="89"/>
      <c r="M44" s="8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3" zoomScaleNormal="100" zoomScaleSheetLayoutView="100" workbookViewId="0">
      <selection activeCell="E8" sqref="E8"/>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570" t="s">
        <v>539</v>
      </c>
      <c r="B1" s="570"/>
      <c r="C1" s="570"/>
      <c r="D1" s="570"/>
      <c r="E1" s="570"/>
      <c r="F1" s="570"/>
      <c r="G1" s="570"/>
    </row>
    <row r="2" spans="1:7" ht="37.15" customHeight="1">
      <c r="A2" s="565" t="s">
        <v>599</v>
      </c>
      <c r="B2" s="565"/>
      <c r="C2" s="565"/>
      <c r="D2" s="565"/>
      <c r="E2" s="565"/>
      <c r="F2" s="565"/>
      <c r="G2" s="565"/>
    </row>
    <row r="3" spans="1:7" ht="35.25" customHeight="1">
      <c r="A3" s="552" t="s">
        <v>497</v>
      </c>
      <c r="B3" s="552"/>
      <c r="C3" s="552"/>
      <c r="D3" s="552"/>
      <c r="E3" s="552"/>
      <c r="F3" s="552"/>
      <c r="G3" s="552"/>
    </row>
    <row r="4" spans="1:7">
      <c r="A4" s="554" t="str">
        <f>'ngay thang'!B10</f>
        <v>Tháng 01 năm 2023/January 2023</v>
      </c>
      <c r="B4" s="554"/>
      <c r="C4" s="554"/>
      <c r="D4" s="554"/>
      <c r="E4" s="554"/>
      <c r="F4" s="554"/>
      <c r="G4" s="554"/>
    </row>
    <row r="5" spans="1:7" ht="5.25" customHeight="1">
      <c r="A5" s="17"/>
      <c r="B5" s="554"/>
      <c r="C5" s="554"/>
      <c r="D5" s="554"/>
      <c r="E5" s="554"/>
      <c r="F5" s="17"/>
    </row>
    <row r="6" spans="1:7" ht="28.5" customHeight="1">
      <c r="A6" s="560" t="s">
        <v>624</v>
      </c>
      <c r="B6" s="560"/>
      <c r="C6" s="563" t="s">
        <v>476</v>
      </c>
      <c r="D6" s="563"/>
      <c r="E6" s="563"/>
      <c r="F6" s="563"/>
      <c r="G6" s="563"/>
    </row>
    <row r="7" spans="1:7" ht="28.5" customHeight="1">
      <c r="A7" s="560" t="s">
        <v>244</v>
      </c>
      <c r="B7" s="560"/>
      <c r="C7" s="566" t="s">
        <v>628</v>
      </c>
      <c r="D7" s="566"/>
      <c r="E7" s="566"/>
      <c r="F7" s="566"/>
      <c r="G7" s="566"/>
    </row>
    <row r="8" spans="1:7" ht="28.5" customHeight="1">
      <c r="A8" s="560" t="s">
        <v>626</v>
      </c>
      <c r="B8" s="560"/>
      <c r="C8" s="563" t="s">
        <v>638</v>
      </c>
      <c r="D8" s="563"/>
      <c r="E8" s="132"/>
      <c r="F8" s="132"/>
      <c r="G8" s="132"/>
    </row>
    <row r="9" spans="1:7" s="135" customFormat="1" ht="24" customHeight="1">
      <c r="A9" s="567" t="s">
        <v>627</v>
      </c>
      <c r="B9" s="560"/>
      <c r="C9" s="563" t="str">
        <f>'BC TS DT nuoc ngoai'!C9:E9</f>
        <v>Ngày 06 tháng 02 năm 2023
06 Feb 2023</v>
      </c>
      <c r="D9" s="563"/>
      <c r="E9" s="133"/>
      <c r="F9" s="133"/>
      <c r="G9" s="134"/>
    </row>
    <row r="10" spans="1:7" ht="11.25" customHeight="1">
      <c r="A10" s="136"/>
      <c r="B10" s="136"/>
      <c r="C10" s="136"/>
      <c r="D10" s="136"/>
      <c r="E10" s="136"/>
      <c r="F10" s="136"/>
      <c r="G10" s="136"/>
    </row>
    <row r="11" spans="1:7" s="135" customFormat="1" ht="18.600000000000001" customHeight="1">
      <c r="A11" s="137" t="s">
        <v>511</v>
      </c>
      <c r="B11" s="137"/>
      <c r="C11" s="137"/>
      <c r="D11" s="137"/>
      <c r="E11" s="137"/>
      <c r="F11" s="137"/>
      <c r="G11" s="66"/>
    </row>
    <row r="12" spans="1:7" ht="60" customHeight="1">
      <c r="A12" s="556" t="s">
        <v>499</v>
      </c>
      <c r="B12" s="556" t="s">
        <v>512</v>
      </c>
      <c r="C12" s="558" t="s">
        <v>306</v>
      </c>
      <c r="D12" s="559"/>
      <c r="E12" s="558" t="s">
        <v>500</v>
      </c>
      <c r="F12" s="559"/>
      <c r="G12" s="568" t="s">
        <v>513</v>
      </c>
    </row>
    <row r="13" spans="1:7" ht="60" customHeight="1">
      <c r="A13" s="557"/>
      <c r="B13" s="557"/>
      <c r="C13" s="138" t="s">
        <v>485</v>
      </c>
      <c r="D13" s="138" t="s">
        <v>502</v>
      </c>
      <c r="E13" s="138" t="s">
        <v>485</v>
      </c>
      <c r="F13" s="138" t="s">
        <v>502</v>
      </c>
      <c r="G13" s="569"/>
    </row>
    <row r="14" spans="1:7" s="141" customFormat="1" ht="51">
      <c r="A14" s="139" t="s">
        <v>46</v>
      </c>
      <c r="B14" s="15" t="s">
        <v>514</v>
      </c>
      <c r="C14" s="140"/>
      <c r="D14" s="140"/>
      <c r="E14" s="140"/>
      <c r="F14" s="140"/>
      <c r="G14" s="140"/>
    </row>
    <row r="15" spans="1:7" s="141" customFormat="1" ht="25.5">
      <c r="A15" s="142">
        <v>1</v>
      </c>
      <c r="B15" s="14" t="s">
        <v>421</v>
      </c>
      <c r="C15" s="143"/>
      <c r="D15" s="143"/>
      <c r="E15" s="143"/>
      <c r="F15" s="143"/>
      <c r="G15" s="143"/>
    </row>
    <row r="16" spans="1:7" s="141" customFormat="1" ht="25.5">
      <c r="A16" s="142">
        <v>2</v>
      </c>
      <c r="B16" s="14" t="s">
        <v>515</v>
      </c>
      <c r="C16" s="143"/>
      <c r="D16" s="143"/>
      <c r="E16" s="143"/>
      <c r="F16" s="143"/>
      <c r="G16" s="143"/>
    </row>
    <row r="17" spans="1:7" s="141" customFormat="1" ht="25.5">
      <c r="A17" s="142">
        <v>3</v>
      </c>
      <c r="B17" s="14" t="s">
        <v>516</v>
      </c>
      <c r="C17" s="143"/>
      <c r="D17" s="143"/>
      <c r="E17" s="143"/>
      <c r="F17" s="143"/>
      <c r="G17" s="140"/>
    </row>
    <row r="18" spans="1:7" s="141" customFormat="1" ht="25.5">
      <c r="A18" s="139" t="s">
        <v>56</v>
      </c>
      <c r="B18" s="15" t="s">
        <v>517</v>
      </c>
      <c r="C18" s="140"/>
      <c r="D18" s="140"/>
      <c r="E18" s="140"/>
      <c r="F18" s="140"/>
      <c r="G18" s="140"/>
    </row>
    <row r="19" spans="1:7" s="141" customFormat="1" ht="25.5">
      <c r="A19" s="142">
        <v>1</v>
      </c>
      <c r="B19" s="14" t="s">
        <v>518</v>
      </c>
      <c r="C19" s="143"/>
      <c r="D19" s="143"/>
      <c r="E19" s="143"/>
      <c r="F19" s="143"/>
      <c r="G19" s="143"/>
    </row>
    <row r="20" spans="1:7" s="141" customFormat="1" ht="25.5">
      <c r="A20" s="142">
        <v>2</v>
      </c>
      <c r="B20" s="14" t="s">
        <v>433</v>
      </c>
      <c r="C20" s="143"/>
      <c r="D20" s="143"/>
      <c r="E20" s="143"/>
      <c r="F20" s="143"/>
      <c r="G20" s="143"/>
    </row>
    <row r="21" spans="1:7" s="141" customFormat="1" ht="51">
      <c r="A21" s="139" t="s">
        <v>133</v>
      </c>
      <c r="B21" s="15" t="s">
        <v>519</v>
      </c>
      <c r="C21" s="140"/>
      <c r="D21" s="140"/>
      <c r="E21" s="140"/>
      <c r="F21" s="140"/>
      <c r="G21" s="140"/>
    </row>
    <row r="22" spans="1:7" s="141" customFormat="1" ht="25.5">
      <c r="A22" s="139" t="s">
        <v>135</v>
      </c>
      <c r="B22" s="15" t="s">
        <v>520</v>
      </c>
      <c r="C22" s="140"/>
      <c r="D22" s="140"/>
      <c r="E22" s="140"/>
      <c r="F22" s="140"/>
      <c r="G22" s="140"/>
    </row>
    <row r="23" spans="1:7" s="141" customFormat="1" ht="25.5">
      <c r="A23" s="142">
        <v>1</v>
      </c>
      <c r="B23" s="14" t="s">
        <v>437</v>
      </c>
      <c r="C23" s="143"/>
      <c r="D23" s="143"/>
      <c r="E23" s="143"/>
      <c r="F23" s="143"/>
      <c r="G23" s="143"/>
    </row>
    <row r="24" spans="1:7" ht="25.5">
      <c r="A24" s="142">
        <v>2</v>
      </c>
      <c r="B24" s="14" t="s">
        <v>438</v>
      </c>
      <c r="C24" s="143"/>
      <c r="D24" s="143"/>
      <c r="E24" s="143"/>
      <c r="F24" s="143"/>
      <c r="G24" s="143"/>
    </row>
    <row r="25" spans="1:7">
      <c r="A25" s="555" t="s">
        <v>495</v>
      </c>
      <c r="B25" s="555"/>
      <c r="C25" s="555"/>
      <c r="D25" s="555"/>
      <c r="E25" s="555"/>
      <c r="F25" s="555"/>
      <c r="G25" s="555"/>
    </row>
    <row r="27" spans="1:7" ht="12.75" customHeight="1">
      <c r="A27" s="144" t="s">
        <v>176</v>
      </c>
      <c r="B27" s="144"/>
      <c r="C27" s="145"/>
      <c r="D27" s="145"/>
      <c r="E27" s="145" t="s">
        <v>177</v>
      </c>
      <c r="F27" s="146"/>
      <c r="G27" s="146"/>
    </row>
    <row r="28" spans="1:7">
      <c r="A28" s="46" t="s">
        <v>178</v>
      </c>
      <c r="B28" s="46"/>
      <c r="C28" s="147"/>
      <c r="D28" s="147"/>
      <c r="E28" s="147" t="s">
        <v>179</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510</v>
      </c>
      <c r="B39" s="48"/>
      <c r="C39" s="150"/>
      <c r="D39" s="131"/>
      <c r="E39" s="128" t="s">
        <v>496</v>
      </c>
      <c r="F39" s="48"/>
      <c r="G39" s="48"/>
    </row>
    <row r="40" spans="1:7">
      <c r="A40" s="12" t="s">
        <v>630</v>
      </c>
      <c r="B40" s="52"/>
      <c r="C40" s="76"/>
      <c r="D40" s="130"/>
      <c r="E40" s="130"/>
      <c r="F40" s="151"/>
      <c r="G40" s="151"/>
    </row>
    <row r="41" spans="1:7">
      <c r="A41" s="72" t="s">
        <v>521</v>
      </c>
      <c r="B41" s="46"/>
      <c r="C41" s="72"/>
      <c r="D41" s="72"/>
      <c r="E41" s="151"/>
      <c r="F41" s="151"/>
      <c r="G41" s="15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C3" zoomScaleSheetLayoutView="100" workbookViewId="0">
      <selection activeCell="I8" sqref="I8"/>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564" t="s">
        <v>539</v>
      </c>
      <c r="B1" s="564"/>
      <c r="C1" s="564"/>
      <c r="D1" s="564"/>
      <c r="E1" s="564"/>
      <c r="F1" s="564"/>
      <c r="G1" s="564"/>
      <c r="H1" s="564"/>
      <c r="I1" s="58"/>
      <c r="J1" s="59"/>
      <c r="K1" s="59"/>
      <c r="L1" s="59"/>
      <c r="M1" s="59"/>
    </row>
    <row r="2" spans="1:13" ht="43.15" customHeight="1">
      <c r="A2" s="565" t="s">
        <v>599</v>
      </c>
      <c r="B2" s="565"/>
      <c r="C2" s="565"/>
      <c r="D2" s="565"/>
      <c r="E2" s="565"/>
      <c r="F2" s="565"/>
      <c r="G2" s="565"/>
      <c r="H2" s="565"/>
      <c r="I2" s="61"/>
      <c r="J2" s="62"/>
      <c r="K2" s="62"/>
      <c r="L2" s="62"/>
      <c r="M2" s="62"/>
    </row>
    <row r="3" spans="1:13" ht="37.15" customHeight="1">
      <c r="A3" s="552" t="s">
        <v>497</v>
      </c>
      <c r="B3" s="552"/>
      <c r="C3" s="552"/>
      <c r="D3" s="552"/>
      <c r="E3" s="552"/>
      <c r="F3" s="552"/>
      <c r="G3" s="552"/>
      <c r="H3" s="552"/>
      <c r="I3" s="63"/>
      <c r="J3" s="64"/>
      <c r="K3" s="64"/>
      <c r="L3" s="64"/>
      <c r="M3" s="64"/>
    </row>
    <row r="4" spans="1:13" ht="14.25" customHeight="1">
      <c r="A4" s="553" t="str">
        <f>'ngay thang'!B12</f>
        <v>Tại ngày 31 tháng 01 năm 2023/As at 31 Jan 2023</v>
      </c>
      <c r="B4" s="554"/>
      <c r="C4" s="554"/>
      <c r="D4" s="554"/>
      <c r="E4" s="554"/>
      <c r="F4" s="554"/>
      <c r="G4" s="554"/>
      <c r="H4" s="554"/>
      <c r="I4" s="65"/>
      <c r="J4" s="17"/>
      <c r="K4" s="17"/>
      <c r="L4" s="17"/>
      <c r="M4" s="17"/>
    </row>
    <row r="5" spans="1:13" ht="13.5" customHeight="1">
      <c r="A5" s="17"/>
      <c r="B5" s="17"/>
      <c r="C5" s="17"/>
      <c r="D5" s="17"/>
      <c r="E5" s="17"/>
      <c r="F5" s="17"/>
      <c r="G5" s="17"/>
      <c r="H5" s="66"/>
      <c r="I5" s="65"/>
      <c r="J5" s="17"/>
      <c r="K5" s="17"/>
      <c r="L5" s="17"/>
      <c r="M5" s="17"/>
    </row>
    <row r="6" spans="1:13" ht="31.5" customHeight="1">
      <c r="A6" s="560" t="s">
        <v>624</v>
      </c>
      <c r="B6" s="560"/>
      <c r="C6" s="563" t="s">
        <v>476</v>
      </c>
      <c r="D6" s="563"/>
      <c r="E6" s="563"/>
      <c r="F6" s="563"/>
      <c r="G6" s="563"/>
      <c r="H6" s="563"/>
      <c r="I6" s="67"/>
      <c r="J6" s="68"/>
      <c r="K6" s="68"/>
      <c r="L6" s="68"/>
      <c r="M6" s="68"/>
    </row>
    <row r="7" spans="1:13" ht="31.5" customHeight="1">
      <c r="A7" s="560" t="s">
        <v>244</v>
      </c>
      <c r="B7" s="560"/>
      <c r="C7" s="566" t="s">
        <v>625</v>
      </c>
      <c r="D7" s="566"/>
      <c r="E7" s="566"/>
      <c r="F7" s="566"/>
      <c r="G7" s="566"/>
      <c r="H7" s="566"/>
      <c r="I7" s="69"/>
      <c r="J7" s="70"/>
      <c r="K7" s="70"/>
      <c r="L7" s="70"/>
      <c r="M7" s="70"/>
    </row>
    <row r="8" spans="1:13" ht="31.5" customHeight="1">
      <c r="A8" s="560" t="s">
        <v>626</v>
      </c>
      <c r="B8" s="560"/>
      <c r="C8" s="563" t="s">
        <v>638</v>
      </c>
      <c r="D8" s="563"/>
      <c r="E8" s="563"/>
      <c r="F8" s="563"/>
      <c r="G8" s="563"/>
      <c r="H8" s="563"/>
      <c r="I8" s="67"/>
      <c r="J8" s="68"/>
      <c r="K8" s="68"/>
      <c r="L8" s="68"/>
      <c r="M8" s="68"/>
    </row>
    <row r="9" spans="1:13" ht="24.75" customHeight="1">
      <c r="A9" s="567" t="s">
        <v>627</v>
      </c>
      <c r="B9" s="560"/>
      <c r="C9" s="563" t="str">
        <f>'BCKetQuaHoatDong DT nuoc ngoai'!C9:D9</f>
        <v>Ngày 06 tháng 02 năm 2023
06 Feb 2023</v>
      </c>
      <c r="D9" s="563"/>
      <c r="E9" s="563"/>
      <c r="F9" s="563"/>
      <c r="G9" s="563"/>
      <c r="H9" s="563"/>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522</v>
      </c>
      <c r="B11" s="76"/>
      <c r="C11" s="76"/>
      <c r="D11" s="76"/>
      <c r="E11" s="76"/>
      <c r="F11" s="76"/>
      <c r="G11" s="76"/>
      <c r="H11" s="77" t="s">
        <v>523</v>
      </c>
      <c r="I11" s="78"/>
      <c r="J11" s="79"/>
      <c r="K11" s="79"/>
      <c r="L11" s="79"/>
      <c r="M11" s="79"/>
    </row>
    <row r="12" spans="1:13" ht="59.25" customHeight="1">
      <c r="A12" s="556" t="s">
        <v>524</v>
      </c>
      <c r="B12" s="556" t="s">
        <v>525</v>
      </c>
      <c r="C12" s="556" t="s">
        <v>526</v>
      </c>
      <c r="D12" s="573" t="s">
        <v>527</v>
      </c>
      <c r="E12" s="574"/>
      <c r="F12" s="573" t="s">
        <v>528</v>
      </c>
      <c r="G12" s="574"/>
      <c r="H12" s="575" t="s">
        <v>529</v>
      </c>
      <c r="I12" s="80"/>
      <c r="J12" s="81"/>
      <c r="K12" s="81"/>
      <c r="L12" s="81"/>
      <c r="M12" s="81"/>
    </row>
    <row r="13" spans="1:13" ht="30" customHeight="1">
      <c r="A13" s="557"/>
      <c r="B13" s="557"/>
      <c r="C13" s="557"/>
      <c r="D13" s="40" t="s">
        <v>485</v>
      </c>
      <c r="E13" s="41" t="s">
        <v>502</v>
      </c>
      <c r="F13" s="40" t="s">
        <v>485</v>
      </c>
      <c r="G13" s="41" t="s">
        <v>502</v>
      </c>
      <c r="H13" s="576"/>
      <c r="I13" s="80"/>
      <c r="J13" s="81"/>
      <c r="K13" s="81"/>
      <c r="L13" s="81"/>
      <c r="M13" s="81"/>
    </row>
    <row r="14" spans="1:13" ht="39" customHeight="1">
      <c r="A14" s="42" t="s">
        <v>46</v>
      </c>
      <c r="B14" s="43" t="s">
        <v>530</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452</v>
      </c>
      <c r="C16" s="42"/>
      <c r="D16" s="40"/>
      <c r="E16" s="41"/>
      <c r="F16" s="41"/>
      <c r="G16" s="41"/>
      <c r="H16" s="44"/>
      <c r="I16" s="80"/>
      <c r="J16" s="81"/>
      <c r="K16" s="81"/>
      <c r="L16" s="81"/>
      <c r="M16" s="81"/>
    </row>
    <row r="17" spans="1:14" ht="28.5" customHeight="1">
      <c r="A17" s="42" t="s">
        <v>56</v>
      </c>
      <c r="B17" s="43" t="s">
        <v>531</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452</v>
      </c>
      <c r="C19" s="42"/>
      <c r="D19" s="40"/>
      <c r="E19" s="41"/>
      <c r="F19" s="41"/>
      <c r="G19" s="41"/>
      <c r="H19" s="44"/>
      <c r="I19" s="80"/>
      <c r="J19" s="81"/>
      <c r="K19" s="81"/>
      <c r="L19" s="81"/>
      <c r="M19" s="81"/>
    </row>
    <row r="20" spans="1:14" ht="30" customHeight="1">
      <c r="A20" s="82" t="s">
        <v>133</v>
      </c>
      <c r="B20" s="83" t="s">
        <v>532</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452</v>
      </c>
      <c r="C22" s="84"/>
      <c r="D22" s="91"/>
      <c r="E22" s="92"/>
      <c r="F22" s="93"/>
      <c r="G22" s="93"/>
      <c r="H22" s="87"/>
    </row>
    <row r="23" spans="1:14" s="97" customFormat="1" ht="25.5">
      <c r="A23" s="82" t="s">
        <v>262</v>
      </c>
      <c r="B23" s="83" t="s">
        <v>533</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452</v>
      </c>
      <c r="C25" s="98"/>
      <c r="D25" s="98"/>
      <c r="E25" s="99"/>
      <c r="F25" s="99"/>
      <c r="G25" s="99"/>
      <c r="H25" s="96"/>
    </row>
    <row r="26" spans="1:14" s="97" customFormat="1" ht="25.5">
      <c r="A26" s="82" t="s">
        <v>139</v>
      </c>
      <c r="B26" s="83" t="s">
        <v>534</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452</v>
      </c>
      <c r="C28" s="104"/>
      <c r="D28" s="91"/>
      <c r="E28" s="92"/>
      <c r="F28" s="93"/>
      <c r="G28" s="93"/>
      <c r="H28" s="105"/>
    </row>
    <row r="29" spans="1:14" s="94" customFormat="1" ht="25.5">
      <c r="A29" s="82" t="s">
        <v>67</v>
      </c>
      <c r="B29" s="83" t="s">
        <v>535</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452</v>
      </c>
      <c r="C31" s="91"/>
      <c r="D31" s="91"/>
      <c r="E31" s="92"/>
      <c r="F31" s="93"/>
      <c r="G31" s="93"/>
      <c r="H31" s="105"/>
    </row>
    <row r="32" spans="1:14" s="94" customFormat="1" ht="25.5">
      <c r="A32" s="82" t="s">
        <v>142</v>
      </c>
      <c r="B32" s="83" t="s">
        <v>536</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55" t="s">
        <v>495</v>
      </c>
      <c r="B34" s="555"/>
      <c r="C34" s="555"/>
      <c r="D34" s="555"/>
      <c r="E34" s="555"/>
      <c r="F34" s="555"/>
      <c r="G34" s="555"/>
    </row>
    <row r="36" spans="1:13" ht="12.75" customHeight="1">
      <c r="A36" s="121" t="s">
        <v>176</v>
      </c>
      <c r="B36" s="121"/>
      <c r="C36" s="72"/>
      <c r="F36" s="571" t="s">
        <v>177</v>
      </c>
      <c r="G36" s="571"/>
      <c r="H36" s="571"/>
      <c r="I36" s="55"/>
      <c r="J36" s="55"/>
      <c r="K36" s="55"/>
      <c r="L36" s="55"/>
      <c r="M36" s="55"/>
    </row>
    <row r="37" spans="1:13">
      <c r="A37" s="46" t="s">
        <v>178</v>
      </c>
      <c r="B37" s="47"/>
      <c r="C37" s="72"/>
      <c r="F37" s="572" t="s">
        <v>179</v>
      </c>
      <c r="G37" s="572"/>
      <c r="H37" s="572"/>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510</v>
      </c>
      <c r="B49" s="48"/>
      <c r="C49" s="127"/>
      <c r="D49" s="49"/>
      <c r="E49" s="50"/>
      <c r="F49" s="128" t="s">
        <v>537</v>
      </c>
      <c r="G49" s="129"/>
      <c r="H49" s="49"/>
      <c r="I49" s="51"/>
      <c r="J49" s="50"/>
      <c r="K49" s="50"/>
      <c r="L49" s="50"/>
      <c r="M49" s="50"/>
    </row>
    <row r="50" spans="1:13">
      <c r="A50" s="52" t="s">
        <v>630</v>
      </c>
      <c r="B50" s="52"/>
      <c r="C50" s="125"/>
      <c r="D50" s="53"/>
      <c r="E50" s="54"/>
      <c r="F50" s="130"/>
      <c r="G50" s="130"/>
      <c r="H50" s="54"/>
      <c r="I50" s="55"/>
      <c r="J50" s="54"/>
      <c r="K50" s="54"/>
      <c r="L50" s="54"/>
      <c r="M50" s="54"/>
    </row>
    <row r="51" spans="1:13">
      <c r="A51" s="46" t="s">
        <v>240</v>
      </c>
      <c r="B51" s="46"/>
      <c r="C51" s="72"/>
      <c r="D51" s="56"/>
      <c r="E51" s="56"/>
      <c r="F51" s="57"/>
      <c r="G51" s="57"/>
      <c r="H51" s="54"/>
      <c r="I51" s="55"/>
      <c r="J51" s="54"/>
      <c r="K51" s="54"/>
      <c r="L51" s="54"/>
      <c r="M51" s="5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6" zoomScale="115" zoomScaleNormal="115" workbookViewId="0">
      <selection activeCell="G18" sqref="G18"/>
    </sheetView>
  </sheetViews>
  <sheetFormatPr defaultColWidth="9.140625" defaultRowHeight="14.25"/>
  <cols>
    <col min="1" max="1" width="7.85546875" style="272" customWidth="1"/>
    <col min="2" max="2" width="15.7109375" style="272" customWidth="1"/>
    <col min="3" max="3" width="33.85546875" style="272" customWidth="1"/>
    <col min="4" max="4" width="32" style="272" customWidth="1"/>
    <col min="5" max="9" width="9.140625" style="272"/>
    <col min="10" max="14" width="9.140625" style="273"/>
    <col min="15" max="16384" width="9.140625" style="272"/>
  </cols>
  <sheetData>
    <row r="2" spans="1:12">
      <c r="B2" s="294" t="s">
        <v>585</v>
      </c>
    </row>
    <row r="3" spans="1:12">
      <c r="B3" s="295" t="s">
        <v>574</v>
      </c>
    </row>
    <row r="4" spans="1:12">
      <c r="C4" s="274" t="s">
        <v>575</v>
      </c>
      <c r="D4" s="275" t="s">
        <v>576</v>
      </c>
    </row>
    <row r="5" spans="1:12">
      <c r="C5" s="276" t="s">
        <v>577</v>
      </c>
      <c r="D5" s="277" t="s">
        <v>578</v>
      </c>
    </row>
    <row r="6" spans="1:12">
      <c r="C6" s="274" t="s">
        <v>579</v>
      </c>
      <c r="D6" s="278">
        <v>1</v>
      </c>
      <c r="J6" s="273" t="s">
        <v>576</v>
      </c>
    </row>
    <row r="7" spans="1:12">
      <c r="C7" s="276" t="s">
        <v>580</v>
      </c>
      <c r="D7" s="279"/>
    </row>
    <row r="8" spans="1:12">
      <c r="C8" s="274" t="s">
        <v>581</v>
      </c>
      <c r="D8" s="275">
        <v>2023</v>
      </c>
      <c r="J8" s="273" t="s">
        <v>582</v>
      </c>
    </row>
    <row r="9" spans="1:12">
      <c r="C9" s="280" t="s">
        <v>583</v>
      </c>
      <c r="D9" s="281">
        <v>2023</v>
      </c>
      <c r="J9" s="273" t="s">
        <v>584</v>
      </c>
    </row>
    <row r="10" spans="1:12">
      <c r="C10" s="280"/>
      <c r="D10" s="281"/>
    </row>
    <row r="11" spans="1:12" ht="34.5" customHeight="1">
      <c r="A11" s="498" t="s">
        <v>667</v>
      </c>
      <c r="B11" s="498"/>
      <c r="C11" s="498" t="s">
        <v>668</v>
      </c>
      <c r="D11" s="498"/>
      <c r="E11" s="498"/>
      <c r="F11" s="498"/>
    </row>
    <row r="12" spans="1:12" ht="26.25" customHeight="1">
      <c r="A12" s="498" t="s">
        <v>669</v>
      </c>
      <c r="B12" s="498"/>
      <c r="C12" s="498" t="s">
        <v>637</v>
      </c>
      <c r="D12" s="498"/>
      <c r="E12" s="498"/>
      <c r="F12" s="498"/>
    </row>
    <row r="13" spans="1:12" ht="48" customHeight="1">
      <c r="A13" s="496" t="s">
        <v>670</v>
      </c>
      <c r="B13" s="496"/>
      <c r="C13" s="496" t="s">
        <v>671</v>
      </c>
      <c r="D13" s="496"/>
      <c r="E13" s="496"/>
      <c r="F13" s="496"/>
      <c r="J13" s="273">
        <v>1</v>
      </c>
      <c r="K13" s="273" t="s">
        <v>46</v>
      </c>
    </row>
    <row r="14" spans="1:12" ht="34.5" customHeight="1">
      <c r="A14" s="496" t="s">
        <v>672</v>
      </c>
      <c r="B14" s="496"/>
      <c r="C14" s="497">
        <v>44959</v>
      </c>
      <c r="D14" s="497"/>
      <c r="E14" s="497"/>
      <c r="F14" s="497"/>
    </row>
    <row r="15" spans="1:12">
      <c r="B15" s="282"/>
      <c r="J15" s="273">
        <v>4</v>
      </c>
      <c r="K15" s="273" t="s">
        <v>135</v>
      </c>
    </row>
    <row r="16" spans="1:12">
      <c r="D16" s="282" t="s">
        <v>586</v>
      </c>
      <c r="J16" s="273">
        <v>5</v>
      </c>
      <c r="K16" s="283"/>
      <c r="L16" s="283"/>
    </row>
    <row r="17" spans="2:12">
      <c r="D17" s="282" t="s">
        <v>587</v>
      </c>
      <c r="K17" s="283"/>
      <c r="L17" s="283"/>
    </row>
    <row r="18" spans="2:12">
      <c r="B18" s="284" t="s">
        <v>657</v>
      </c>
      <c r="C18" s="284" t="s">
        <v>658</v>
      </c>
      <c r="D18" s="284" t="s">
        <v>659</v>
      </c>
      <c r="J18" s="273">
        <v>6</v>
      </c>
      <c r="K18" s="283"/>
      <c r="L18" s="283"/>
    </row>
    <row r="19" spans="2:12" ht="28.5">
      <c r="B19" s="285">
        <v>1</v>
      </c>
      <c r="C19" s="286" t="s">
        <v>660</v>
      </c>
      <c r="D19" s="287" t="s">
        <v>593</v>
      </c>
      <c r="K19" s="283"/>
      <c r="L19" s="283"/>
    </row>
    <row r="20" spans="2:12" ht="28.5">
      <c r="B20" s="285">
        <v>2</v>
      </c>
      <c r="C20" s="286" t="s">
        <v>661</v>
      </c>
      <c r="D20" s="287" t="s">
        <v>594</v>
      </c>
      <c r="K20" s="283"/>
      <c r="L20" s="283"/>
    </row>
    <row r="21" spans="2:12" ht="54.75" customHeight="1">
      <c r="B21" s="285" t="s">
        <v>78</v>
      </c>
      <c r="C21" s="286" t="s">
        <v>597</v>
      </c>
      <c r="D21" s="287"/>
      <c r="K21" s="283"/>
      <c r="L21" s="283"/>
    </row>
    <row r="22" spans="2:12" ht="28.5">
      <c r="B22" s="285">
        <v>3</v>
      </c>
      <c r="C22" s="288" t="s">
        <v>662</v>
      </c>
      <c r="D22" s="287" t="s">
        <v>589</v>
      </c>
      <c r="J22" s="273">
        <v>7</v>
      </c>
      <c r="K22" s="283"/>
      <c r="L22" s="283"/>
    </row>
    <row r="23" spans="2:12" ht="28.5">
      <c r="B23" s="285">
        <v>4</v>
      </c>
      <c r="C23" s="288" t="s">
        <v>663</v>
      </c>
      <c r="D23" s="287" t="s">
        <v>588</v>
      </c>
      <c r="J23" s="273">
        <v>8</v>
      </c>
      <c r="K23" s="283"/>
      <c r="L23" s="283"/>
    </row>
    <row r="24" spans="2:12" ht="28.5">
      <c r="B24" s="285">
        <v>5</v>
      </c>
      <c r="C24" s="288" t="s">
        <v>664</v>
      </c>
      <c r="D24" s="287" t="s">
        <v>590</v>
      </c>
      <c r="J24" s="273">
        <v>9</v>
      </c>
      <c r="K24" s="283"/>
      <c r="L24" s="283"/>
    </row>
    <row r="25" spans="2:12" ht="71.25">
      <c r="B25" s="285">
        <v>6</v>
      </c>
      <c r="C25" s="288" t="s">
        <v>665</v>
      </c>
      <c r="D25" s="287" t="s">
        <v>591</v>
      </c>
      <c r="J25" s="273">
        <v>10</v>
      </c>
      <c r="K25" s="283"/>
      <c r="L25" s="283"/>
    </row>
    <row r="26" spans="2:12" ht="28.5">
      <c r="B26" s="285">
        <v>7</v>
      </c>
      <c r="C26" s="288" t="s">
        <v>666</v>
      </c>
      <c r="D26" s="287" t="s">
        <v>592</v>
      </c>
      <c r="J26" s="273">
        <v>11</v>
      </c>
      <c r="K26" s="283"/>
      <c r="L26" s="283"/>
    </row>
    <row r="27" spans="2:12" ht="71.25">
      <c r="B27" s="285">
        <v>8</v>
      </c>
      <c r="C27" s="288" t="s">
        <v>665</v>
      </c>
      <c r="D27" s="287" t="s">
        <v>591</v>
      </c>
    </row>
    <row r="28" spans="2:12" ht="87" customHeight="1">
      <c r="B28" s="285" t="s">
        <v>86</v>
      </c>
      <c r="C28" s="286" t="s">
        <v>595</v>
      </c>
      <c r="D28" s="289" t="s">
        <v>596</v>
      </c>
    </row>
    <row r="31" spans="2:12" ht="28.5" customHeight="1">
      <c r="B31" s="290"/>
      <c r="D31" s="290"/>
    </row>
    <row r="32" spans="2:12">
      <c r="B32" s="291"/>
      <c r="D32" s="291"/>
    </row>
    <row r="33" spans="2:4">
      <c r="B33" s="292"/>
      <c r="D33" s="292"/>
    </row>
    <row r="34" spans="2:4">
      <c r="B34" s="292"/>
      <c r="D34" s="292"/>
    </row>
    <row r="35" spans="2:4">
      <c r="B35" s="293"/>
      <c r="D35" s="282"/>
    </row>
    <row r="36" spans="2:4">
      <c r="B36" s="293"/>
      <c r="D36" s="29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activeCell="B11" sqref="B11"/>
    </sheetView>
  </sheetViews>
  <sheetFormatPr defaultColWidth="9.140625" defaultRowHeight="12.75"/>
  <cols>
    <col min="1" max="1" width="49.28515625" style="330" customWidth="1"/>
    <col min="2" max="2" width="14.28515625" style="330" customWidth="1"/>
    <col min="3" max="3" width="9.140625" style="330"/>
    <col min="4" max="4" width="21.5703125" style="377" customWidth="1"/>
    <col min="5" max="5" width="22.140625" style="377" customWidth="1"/>
    <col min="6" max="6" width="20.42578125" style="377" customWidth="1"/>
    <col min="7" max="7" width="18.42578125" style="377" customWidth="1"/>
    <col min="8" max="8" width="19.7109375" style="330" customWidth="1"/>
    <col min="9" max="9" width="12.85546875" style="330" customWidth="1"/>
    <col min="10" max="10" width="14.7109375" style="330" customWidth="1"/>
    <col min="11" max="12" width="12.85546875" style="330" customWidth="1"/>
    <col min="13" max="13" width="17.5703125" style="330" customWidth="1"/>
    <col min="14" max="14" width="17.5703125" style="330" bestFit="1" customWidth="1"/>
    <col min="15" max="15" width="21.140625" style="330" customWidth="1"/>
    <col min="16" max="16" width="13.42578125" style="330" bestFit="1" customWidth="1"/>
    <col min="17" max="16384" width="9.140625" style="330"/>
  </cols>
  <sheetData>
    <row r="1" spans="1:19" ht="23.25" customHeight="1">
      <c r="A1" s="505" t="s">
        <v>235</v>
      </c>
      <c r="B1" s="505"/>
      <c r="C1" s="505"/>
      <c r="D1" s="505"/>
      <c r="E1" s="505"/>
      <c r="F1" s="505"/>
      <c r="G1" s="505"/>
    </row>
    <row r="2" spans="1:19" ht="27.75" customHeight="1">
      <c r="A2" s="506" t="s">
        <v>171</v>
      </c>
      <c r="B2" s="506"/>
      <c r="C2" s="506"/>
      <c r="D2" s="506"/>
      <c r="E2" s="506"/>
      <c r="F2" s="506"/>
      <c r="G2" s="506"/>
    </row>
    <row r="3" spans="1:19">
      <c r="A3" s="507" t="s">
        <v>172</v>
      </c>
      <c r="B3" s="507"/>
      <c r="C3" s="507"/>
      <c r="D3" s="507"/>
      <c r="E3" s="507"/>
      <c r="F3" s="507"/>
      <c r="G3" s="507"/>
    </row>
    <row r="4" spans="1:19" ht="18.75" customHeight="1">
      <c r="A4" s="507"/>
      <c r="B4" s="507"/>
      <c r="C4" s="507"/>
      <c r="D4" s="507"/>
      <c r="E4" s="507"/>
      <c r="F4" s="507"/>
      <c r="G4" s="507"/>
    </row>
    <row r="5" spans="1:19">
      <c r="A5" s="508" t="str">
        <f>'ngay thang'!B10</f>
        <v>Tháng 01 năm 2023/January 2023</v>
      </c>
      <c r="B5" s="508"/>
      <c r="C5" s="508"/>
      <c r="D5" s="508"/>
      <c r="E5" s="508"/>
      <c r="F5" s="508"/>
      <c r="G5" s="508"/>
    </row>
    <row r="6" spans="1:19">
      <c r="A6" s="371"/>
      <c r="B6" s="371"/>
      <c r="C6" s="371"/>
      <c r="D6" s="371"/>
      <c r="E6" s="371"/>
      <c r="F6" s="371"/>
    </row>
    <row r="7" spans="1:19" ht="30" customHeight="1">
      <c r="A7" s="349" t="s">
        <v>245</v>
      </c>
      <c r="B7" s="504" t="s">
        <v>476</v>
      </c>
      <c r="C7" s="504"/>
      <c r="D7" s="504"/>
      <c r="E7" s="504"/>
      <c r="F7" s="382"/>
      <c r="G7" s="382"/>
    </row>
    <row r="8" spans="1:19" ht="30" customHeight="1">
      <c r="A8" s="302" t="s">
        <v>244</v>
      </c>
      <c r="B8" s="503" t="s">
        <v>246</v>
      </c>
      <c r="C8" s="503"/>
      <c r="D8" s="503"/>
      <c r="E8" s="503"/>
      <c r="F8" s="383"/>
      <c r="G8" s="383"/>
    </row>
    <row r="9" spans="1:19" ht="30" customHeight="1">
      <c r="A9" s="349" t="s">
        <v>247</v>
      </c>
      <c r="B9" s="504" t="s">
        <v>636</v>
      </c>
      <c r="C9" s="504"/>
      <c r="D9" s="504"/>
      <c r="E9" s="504"/>
      <c r="F9" s="382"/>
      <c r="G9" s="382"/>
    </row>
    <row r="10" spans="1:19" ht="30" customHeight="1">
      <c r="A10" s="302" t="s">
        <v>248</v>
      </c>
      <c r="B10" s="503" t="str">
        <f>'ngay thang'!B14</f>
        <v>Ngày 06 tháng 02 năm 2023
06 Feb 2023</v>
      </c>
      <c r="C10" s="503"/>
      <c r="D10" s="503"/>
      <c r="E10" s="503"/>
      <c r="F10" s="383"/>
      <c r="G10" s="383"/>
    </row>
    <row r="12" spans="1:19" ht="33.75" customHeight="1">
      <c r="A12" s="501" t="s">
        <v>173</v>
      </c>
      <c r="B12" s="501" t="s">
        <v>174</v>
      </c>
      <c r="C12" s="501" t="s">
        <v>175</v>
      </c>
      <c r="D12" s="499" t="s">
        <v>683</v>
      </c>
      <c r="E12" s="500"/>
      <c r="F12" s="499" t="s">
        <v>633</v>
      </c>
      <c r="G12" s="500"/>
    </row>
    <row r="13" spans="1:19" ht="53.25" customHeight="1">
      <c r="A13" s="502"/>
      <c r="B13" s="502"/>
      <c r="C13" s="502"/>
      <c r="D13" s="350" t="s">
        <v>308</v>
      </c>
      <c r="E13" s="350" t="s">
        <v>309</v>
      </c>
      <c r="F13" s="350" t="s">
        <v>310</v>
      </c>
      <c r="G13" s="350" t="s">
        <v>311</v>
      </c>
      <c r="Q13" s="384"/>
      <c r="R13" s="384"/>
      <c r="S13" s="384"/>
    </row>
    <row r="14" spans="1:19" ht="25.5">
      <c r="A14" s="385" t="s">
        <v>312</v>
      </c>
      <c r="B14" s="386" t="s">
        <v>16</v>
      </c>
      <c r="C14" s="386"/>
      <c r="D14" s="443">
        <v>5577109131</v>
      </c>
      <c r="E14" s="443">
        <v>5577109131</v>
      </c>
      <c r="F14" s="387"/>
      <c r="G14" s="387"/>
      <c r="L14" s="384"/>
      <c r="M14" s="384"/>
      <c r="N14" s="384"/>
      <c r="O14" s="384"/>
      <c r="P14" s="384"/>
      <c r="Q14" s="388"/>
    </row>
    <row r="15" spans="1:19" ht="25.5">
      <c r="A15" s="389" t="s">
        <v>313</v>
      </c>
      <c r="B15" s="386" t="s">
        <v>17</v>
      </c>
      <c r="C15" s="386"/>
      <c r="D15" s="444">
        <v>117500000</v>
      </c>
      <c r="E15" s="444">
        <v>117500000</v>
      </c>
      <c r="F15" s="390"/>
      <c r="G15" s="390"/>
      <c r="H15" s="391"/>
      <c r="I15" s="384"/>
      <c r="L15" s="384"/>
      <c r="M15" s="384"/>
      <c r="N15" s="384"/>
      <c r="O15" s="384"/>
      <c r="P15" s="384"/>
      <c r="Q15" s="388"/>
    </row>
    <row r="16" spans="1:19" ht="25.5">
      <c r="A16" s="389" t="s">
        <v>314</v>
      </c>
      <c r="B16" s="386" t="s">
        <v>18</v>
      </c>
      <c r="C16" s="386"/>
      <c r="D16" s="444">
        <v>45458131</v>
      </c>
      <c r="E16" s="444">
        <v>45458131</v>
      </c>
      <c r="F16" s="390"/>
      <c r="G16" s="390"/>
      <c r="H16" s="391"/>
      <c r="I16" s="384"/>
      <c r="L16" s="384"/>
      <c r="M16" s="384"/>
      <c r="N16" s="384"/>
      <c r="O16" s="384"/>
      <c r="P16" s="384"/>
      <c r="Q16" s="388"/>
    </row>
    <row r="17" spans="1:19" ht="25.5">
      <c r="A17" s="389" t="s">
        <v>315</v>
      </c>
      <c r="B17" s="386" t="s">
        <v>27</v>
      </c>
      <c r="C17" s="386"/>
      <c r="D17" s="444">
        <v>-90198000</v>
      </c>
      <c r="E17" s="444">
        <v>-90198000</v>
      </c>
      <c r="F17" s="390"/>
      <c r="G17" s="390"/>
      <c r="H17" s="391"/>
      <c r="I17" s="384"/>
      <c r="L17" s="384"/>
      <c r="M17" s="384"/>
      <c r="N17" s="384"/>
      <c r="O17" s="384"/>
      <c r="P17" s="384"/>
      <c r="Q17" s="388"/>
    </row>
    <row r="18" spans="1:19" ht="43.5" customHeight="1">
      <c r="A18" s="389" t="s">
        <v>316</v>
      </c>
      <c r="B18" s="386" t="s">
        <v>28</v>
      </c>
      <c r="C18" s="386"/>
      <c r="D18" s="444">
        <v>5504349000</v>
      </c>
      <c r="E18" s="444">
        <v>5504349000</v>
      </c>
      <c r="F18" s="390"/>
      <c r="G18" s="390"/>
      <c r="L18" s="384"/>
      <c r="M18" s="384"/>
      <c r="N18" s="384"/>
      <c r="O18" s="384"/>
      <c r="P18" s="384"/>
      <c r="Q18" s="388"/>
    </row>
    <row r="19" spans="1:19" ht="25.5">
      <c r="A19" s="389" t="s">
        <v>317</v>
      </c>
      <c r="B19" s="386" t="s">
        <v>29</v>
      </c>
      <c r="C19" s="386"/>
      <c r="D19" s="444"/>
      <c r="E19" s="444"/>
      <c r="F19" s="390"/>
      <c r="G19" s="390"/>
      <c r="L19" s="384"/>
      <c r="M19" s="384"/>
      <c r="N19" s="384"/>
      <c r="O19" s="384"/>
      <c r="P19" s="384"/>
      <c r="Q19" s="388"/>
    </row>
    <row r="20" spans="1:19" ht="40.5" customHeight="1">
      <c r="A20" s="389" t="s">
        <v>318</v>
      </c>
      <c r="B20" s="386" t="s">
        <v>30</v>
      </c>
      <c r="C20" s="386"/>
      <c r="D20" s="444" t="s">
        <v>684</v>
      </c>
      <c r="E20" s="444" t="s">
        <v>684</v>
      </c>
      <c r="F20" s="390"/>
      <c r="G20" s="390"/>
      <c r="L20" s="384"/>
      <c r="M20" s="384"/>
      <c r="N20" s="384"/>
      <c r="O20" s="384"/>
      <c r="P20" s="384"/>
      <c r="Q20" s="388"/>
    </row>
    <row r="21" spans="1:19" ht="25.5">
      <c r="A21" s="389" t="s">
        <v>319</v>
      </c>
      <c r="B21" s="386" t="s">
        <v>31</v>
      </c>
      <c r="C21" s="386"/>
      <c r="D21" s="444" t="s">
        <v>684</v>
      </c>
      <c r="E21" s="444" t="s">
        <v>684</v>
      </c>
      <c r="F21" s="390"/>
      <c r="G21" s="390"/>
      <c r="L21" s="384"/>
      <c r="M21" s="384"/>
      <c r="N21" s="384"/>
      <c r="O21" s="384"/>
      <c r="P21" s="384"/>
      <c r="Q21" s="388"/>
    </row>
    <row r="22" spans="1:19" ht="63.75">
      <c r="A22" s="389" t="s">
        <v>320</v>
      </c>
      <c r="B22" s="386" t="s">
        <v>32</v>
      </c>
      <c r="C22" s="386"/>
      <c r="D22" s="444" t="s">
        <v>684</v>
      </c>
      <c r="E22" s="444" t="s">
        <v>684</v>
      </c>
      <c r="F22" s="390"/>
      <c r="G22" s="390"/>
      <c r="L22" s="384"/>
      <c r="M22" s="384"/>
      <c r="N22" s="384"/>
      <c r="O22" s="384"/>
      <c r="P22" s="384"/>
      <c r="Q22" s="388"/>
    </row>
    <row r="23" spans="1:19" ht="25.5">
      <c r="A23" s="385" t="s">
        <v>321</v>
      </c>
      <c r="B23" s="386" t="s">
        <v>26</v>
      </c>
      <c r="C23" s="386"/>
      <c r="D23" s="445">
        <v>22785228</v>
      </c>
      <c r="E23" s="445">
        <v>22785228</v>
      </c>
      <c r="F23" s="387"/>
      <c r="G23" s="387"/>
      <c r="L23" s="384"/>
      <c r="M23" s="384"/>
      <c r="N23" s="384"/>
      <c r="O23" s="384"/>
      <c r="P23" s="384"/>
      <c r="Q23" s="388"/>
    </row>
    <row r="24" spans="1:19" ht="25.5">
      <c r="A24" s="389" t="s">
        <v>322</v>
      </c>
      <c r="B24" s="386" t="s">
        <v>25</v>
      </c>
      <c r="C24" s="386"/>
      <c r="D24" s="446">
        <v>22785228</v>
      </c>
      <c r="E24" s="446">
        <v>22785228</v>
      </c>
      <c r="F24" s="392"/>
      <c r="G24" s="392"/>
      <c r="L24" s="384"/>
      <c r="M24" s="384"/>
      <c r="N24" s="384"/>
      <c r="O24" s="384"/>
      <c r="P24" s="384"/>
      <c r="Q24" s="388"/>
    </row>
    <row r="25" spans="1:19" ht="51">
      <c r="A25" s="389" t="s">
        <v>323</v>
      </c>
      <c r="B25" s="386" t="s">
        <v>24</v>
      </c>
      <c r="C25" s="386"/>
      <c r="D25" s="444" t="s">
        <v>684</v>
      </c>
      <c r="E25" s="444" t="s">
        <v>684</v>
      </c>
      <c r="F25" s="390"/>
      <c r="G25" s="390"/>
      <c r="L25" s="384"/>
      <c r="M25" s="384"/>
      <c r="N25" s="384"/>
      <c r="O25" s="384"/>
      <c r="P25" s="384"/>
      <c r="Q25" s="388"/>
    </row>
    <row r="26" spans="1:19" ht="25.5" customHeight="1">
      <c r="A26" s="389" t="s">
        <v>324</v>
      </c>
      <c r="B26" s="386" t="s">
        <v>23</v>
      </c>
      <c r="C26" s="386"/>
      <c r="D26" s="444" t="s">
        <v>684</v>
      </c>
      <c r="E26" s="444" t="s">
        <v>684</v>
      </c>
      <c r="F26" s="390"/>
      <c r="G26" s="390"/>
      <c r="L26" s="384"/>
      <c r="M26" s="384"/>
      <c r="N26" s="384"/>
      <c r="O26" s="384"/>
      <c r="P26" s="384"/>
      <c r="Q26" s="388"/>
    </row>
    <row r="27" spans="1:19" ht="51">
      <c r="A27" s="389" t="s">
        <v>325</v>
      </c>
      <c r="B27" s="386" t="s">
        <v>22</v>
      </c>
      <c r="C27" s="386"/>
      <c r="D27" s="444" t="s">
        <v>684</v>
      </c>
      <c r="E27" s="444" t="s">
        <v>684</v>
      </c>
      <c r="F27" s="390"/>
      <c r="G27" s="390"/>
      <c r="L27" s="384"/>
      <c r="M27" s="384"/>
      <c r="N27" s="384"/>
      <c r="O27" s="384"/>
      <c r="P27" s="384"/>
      <c r="Q27" s="388"/>
    </row>
    <row r="28" spans="1:19" ht="25.5">
      <c r="A28" s="389" t="s">
        <v>326</v>
      </c>
      <c r="B28" s="386" t="s">
        <v>33</v>
      </c>
      <c r="C28" s="386"/>
      <c r="D28" s="444" t="s">
        <v>684</v>
      </c>
      <c r="E28" s="444" t="s">
        <v>684</v>
      </c>
      <c r="F28" s="390"/>
      <c r="G28" s="390"/>
      <c r="L28" s="384"/>
      <c r="M28" s="384"/>
      <c r="N28" s="384"/>
      <c r="O28" s="384"/>
      <c r="P28" s="384"/>
      <c r="Q28" s="388"/>
    </row>
    <row r="29" spans="1:19" ht="25.5">
      <c r="A29" s="385" t="s">
        <v>327</v>
      </c>
      <c r="B29" s="393" t="s">
        <v>34</v>
      </c>
      <c r="C29" s="393"/>
      <c r="D29" s="443">
        <v>130472591</v>
      </c>
      <c r="E29" s="443">
        <v>130472591</v>
      </c>
      <c r="F29" s="387"/>
      <c r="G29" s="387"/>
      <c r="L29" s="384"/>
      <c r="M29" s="384"/>
      <c r="N29" s="384"/>
      <c r="O29" s="384"/>
      <c r="P29" s="384"/>
      <c r="Q29" s="388"/>
    </row>
    <row r="30" spans="1:19" ht="25.5">
      <c r="A30" s="389" t="s">
        <v>328</v>
      </c>
      <c r="B30" s="386" t="s">
        <v>35</v>
      </c>
      <c r="C30" s="386"/>
      <c r="D30" s="444">
        <v>58777851</v>
      </c>
      <c r="E30" s="444">
        <v>58777851</v>
      </c>
      <c r="F30" s="390"/>
      <c r="G30" s="390"/>
      <c r="L30" s="384"/>
      <c r="M30" s="384"/>
      <c r="N30" s="384"/>
      <c r="O30" s="384"/>
      <c r="P30" s="384"/>
      <c r="Q30" s="388"/>
    </row>
    <row r="31" spans="1:19" ht="25.5">
      <c r="A31" s="389" t="s">
        <v>329</v>
      </c>
      <c r="B31" s="386" t="s">
        <v>36</v>
      </c>
      <c r="C31" s="386"/>
      <c r="D31" s="444">
        <v>20591082</v>
      </c>
      <c r="E31" s="444">
        <v>20591082</v>
      </c>
      <c r="F31" s="390"/>
      <c r="G31" s="390"/>
      <c r="L31" s="384"/>
      <c r="M31" s="384"/>
      <c r="N31" s="384"/>
      <c r="O31" s="384"/>
      <c r="P31" s="384"/>
      <c r="Q31" s="388"/>
      <c r="R31" s="384">
        <v>0</v>
      </c>
      <c r="S31" s="384">
        <v>0</v>
      </c>
    </row>
    <row r="32" spans="1:19" ht="25.5">
      <c r="A32" s="389" t="s">
        <v>330</v>
      </c>
      <c r="B32" s="386" t="s">
        <v>37</v>
      </c>
      <c r="C32" s="386"/>
      <c r="D32" s="444">
        <v>5500000</v>
      </c>
      <c r="E32" s="444">
        <v>5500000</v>
      </c>
      <c r="F32" s="390"/>
      <c r="G32" s="390"/>
      <c r="L32" s="384"/>
      <c r="M32" s="384"/>
      <c r="N32" s="384"/>
      <c r="O32" s="384"/>
      <c r="P32" s="384"/>
      <c r="Q32" s="388"/>
    </row>
    <row r="33" spans="1:17" ht="25.5">
      <c r="A33" s="389" t="s">
        <v>331</v>
      </c>
      <c r="B33" s="386" t="s">
        <v>38</v>
      </c>
      <c r="C33" s="386"/>
      <c r="D33" s="444">
        <v>16500000</v>
      </c>
      <c r="E33" s="444">
        <v>16500000</v>
      </c>
      <c r="F33" s="390"/>
      <c r="G33" s="390"/>
      <c r="L33" s="384"/>
      <c r="M33" s="384"/>
      <c r="N33" s="384"/>
      <c r="O33" s="384"/>
      <c r="P33" s="384"/>
      <c r="Q33" s="388"/>
    </row>
    <row r="34" spans="1:17" ht="25.5">
      <c r="A34" s="313" t="s">
        <v>332</v>
      </c>
      <c r="B34" s="386" t="s">
        <v>39</v>
      </c>
      <c r="C34" s="386"/>
      <c r="D34" s="444">
        <v>13200000</v>
      </c>
      <c r="E34" s="444">
        <v>13200000</v>
      </c>
      <c r="F34" s="390"/>
      <c r="G34" s="390"/>
      <c r="L34" s="384"/>
      <c r="M34" s="384"/>
      <c r="N34" s="384"/>
      <c r="O34" s="384"/>
      <c r="P34" s="384"/>
      <c r="Q34" s="388"/>
    </row>
    <row r="35" spans="1:17" ht="25.5">
      <c r="A35" s="389" t="s">
        <v>342</v>
      </c>
      <c r="B35" s="386">
        <v>20.6</v>
      </c>
      <c r="C35" s="386"/>
      <c r="D35" s="444">
        <v>15000000</v>
      </c>
      <c r="E35" s="444">
        <v>15000000</v>
      </c>
      <c r="F35" s="390"/>
      <c r="G35" s="390"/>
      <c r="L35" s="384"/>
      <c r="M35" s="384"/>
      <c r="N35" s="384"/>
      <c r="O35" s="384"/>
      <c r="P35" s="384"/>
      <c r="Q35" s="388"/>
    </row>
    <row r="36" spans="1:17" ht="25.5">
      <c r="A36" s="389" t="s">
        <v>471</v>
      </c>
      <c r="B36" s="386">
        <v>20.7</v>
      </c>
      <c r="C36" s="386"/>
      <c r="D36" s="444" t="s">
        <v>684</v>
      </c>
      <c r="E36" s="444" t="s">
        <v>684</v>
      </c>
      <c r="F36" s="390"/>
      <c r="G36" s="390"/>
      <c r="L36" s="384"/>
      <c r="M36" s="384"/>
      <c r="N36" s="384"/>
      <c r="O36" s="384"/>
      <c r="P36" s="384"/>
      <c r="Q36" s="388"/>
    </row>
    <row r="37" spans="1:17" ht="26.25" customHeight="1">
      <c r="A37" s="389" t="s">
        <v>472</v>
      </c>
      <c r="B37" s="386">
        <v>20.8</v>
      </c>
      <c r="C37" s="386"/>
      <c r="D37" s="444" t="s">
        <v>684</v>
      </c>
      <c r="E37" s="444" t="s">
        <v>684</v>
      </c>
      <c r="F37" s="390"/>
      <c r="G37" s="390"/>
      <c r="L37" s="384"/>
      <c r="M37" s="384"/>
      <c r="N37" s="384"/>
      <c r="O37" s="384"/>
      <c r="P37" s="384"/>
      <c r="Q37" s="388"/>
    </row>
    <row r="38" spans="1:17" ht="25.5">
      <c r="A38" s="389" t="s">
        <v>473</v>
      </c>
      <c r="B38" s="386">
        <v>20.9</v>
      </c>
      <c r="C38" s="386"/>
      <c r="D38" s="444" t="s">
        <v>684</v>
      </c>
      <c r="E38" s="444" t="s">
        <v>684</v>
      </c>
      <c r="F38" s="390"/>
      <c r="G38" s="390"/>
      <c r="L38" s="384"/>
      <c r="M38" s="384"/>
      <c r="N38" s="384"/>
      <c r="O38" s="384"/>
      <c r="P38" s="384"/>
      <c r="Q38" s="388"/>
    </row>
    <row r="39" spans="1:17" ht="25.5">
      <c r="A39" s="389" t="s">
        <v>474</v>
      </c>
      <c r="B39" s="394">
        <v>20.100000000000001</v>
      </c>
      <c r="C39" s="386"/>
      <c r="D39" s="444">
        <v>903658</v>
      </c>
      <c r="E39" s="444">
        <v>903658</v>
      </c>
      <c r="F39" s="390"/>
      <c r="G39" s="390"/>
      <c r="L39" s="384"/>
      <c r="M39" s="384"/>
      <c r="N39" s="384"/>
      <c r="O39" s="384"/>
      <c r="P39" s="384"/>
      <c r="Q39" s="388"/>
    </row>
    <row r="40" spans="1:17" ht="38.25" customHeight="1">
      <c r="A40" s="385" t="s">
        <v>333</v>
      </c>
      <c r="B40" s="395" t="s">
        <v>40</v>
      </c>
      <c r="C40" s="393"/>
      <c r="D40" s="445">
        <v>5423851312</v>
      </c>
      <c r="E40" s="445">
        <v>5423851312</v>
      </c>
      <c r="F40" s="387"/>
      <c r="G40" s="387"/>
      <c r="L40" s="384"/>
      <c r="M40" s="384"/>
      <c r="N40" s="384"/>
      <c r="O40" s="384"/>
      <c r="P40" s="384"/>
      <c r="Q40" s="388"/>
    </row>
    <row r="41" spans="1:17" ht="25.5" customHeight="1">
      <c r="A41" s="385" t="s">
        <v>334</v>
      </c>
      <c r="B41" s="395" t="s">
        <v>41</v>
      </c>
      <c r="C41" s="393"/>
      <c r="D41" s="445" t="s">
        <v>684</v>
      </c>
      <c r="E41" s="445" t="s">
        <v>684</v>
      </c>
      <c r="F41" s="387"/>
      <c r="G41" s="387"/>
      <c r="L41" s="384"/>
      <c r="M41" s="384"/>
      <c r="N41" s="384"/>
      <c r="O41" s="384"/>
      <c r="P41" s="384"/>
      <c r="Q41" s="388"/>
    </row>
    <row r="42" spans="1:17" ht="25.5" customHeight="1">
      <c r="A42" s="389" t="s">
        <v>335</v>
      </c>
      <c r="B42" s="396" t="s">
        <v>42</v>
      </c>
      <c r="C42" s="386"/>
      <c r="D42" s="447" t="s">
        <v>684</v>
      </c>
      <c r="E42" s="447" t="s">
        <v>684</v>
      </c>
      <c r="F42" s="390"/>
      <c r="G42" s="390"/>
      <c r="L42" s="384"/>
      <c r="M42" s="384"/>
      <c r="N42" s="384"/>
      <c r="O42" s="384"/>
      <c r="P42" s="384"/>
      <c r="Q42" s="388"/>
    </row>
    <row r="43" spans="1:17" ht="25.5" customHeight="1">
      <c r="A43" s="389" t="s">
        <v>336</v>
      </c>
      <c r="B43" s="396" t="s">
        <v>43</v>
      </c>
      <c r="C43" s="386"/>
      <c r="D43" s="447" t="s">
        <v>684</v>
      </c>
      <c r="E43" s="447" t="s">
        <v>684</v>
      </c>
      <c r="F43" s="390"/>
      <c r="G43" s="390"/>
      <c r="L43" s="384"/>
      <c r="M43" s="384"/>
      <c r="N43" s="384"/>
      <c r="O43" s="384"/>
      <c r="P43" s="384"/>
      <c r="Q43" s="388"/>
    </row>
    <row r="44" spans="1:17" ht="25.5" customHeight="1">
      <c r="A44" s="385" t="s">
        <v>337</v>
      </c>
      <c r="B44" s="395" t="s">
        <v>21</v>
      </c>
      <c r="C44" s="393"/>
      <c r="D44" s="445">
        <v>5423851312</v>
      </c>
      <c r="E44" s="445">
        <v>5423851312</v>
      </c>
      <c r="F44" s="387"/>
      <c r="G44" s="387"/>
      <c r="L44" s="384"/>
      <c r="M44" s="384"/>
      <c r="N44" s="384"/>
      <c r="O44" s="384"/>
      <c r="P44" s="384"/>
      <c r="Q44" s="388"/>
    </row>
    <row r="45" spans="1:17" ht="25.5">
      <c r="A45" s="389" t="s">
        <v>338</v>
      </c>
      <c r="B45" s="396" t="s">
        <v>20</v>
      </c>
      <c r="C45" s="386"/>
      <c r="D45" s="447">
        <v>-80497688</v>
      </c>
      <c r="E45" s="447">
        <v>-80497688</v>
      </c>
      <c r="F45" s="390"/>
      <c r="G45" s="390"/>
      <c r="L45" s="384"/>
      <c r="M45" s="384"/>
      <c r="N45" s="384"/>
      <c r="O45" s="384"/>
      <c r="P45" s="384"/>
      <c r="Q45" s="388"/>
    </row>
    <row r="46" spans="1:17" ht="25.5">
      <c r="A46" s="389" t="s">
        <v>339</v>
      </c>
      <c r="B46" s="396" t="s">
        <v>19</v>
      </c>
      <c r="C46" s="386"/>
      <c r="D46" s="447">
        <v>5504349000</v>
      </c>
      <c r="E46" s="447">
        <v>5504349000</v>
      </c>
      <c r="F46" s="390"/>
      <c r="G46" s="390"/>
      <c r="L46" s="384"/>
      <c r="M46" s="384"/>
      <c r="N46" s="384"/>
      <c r="O46" s="384"/>
      <c r="P46" s="384"/>
      <c r="Q46" s="388"/>
    </row>
    <row r="47" spans="1:17" ht="25.5" customHeight="1">
      <c r="A47" s="385" t="s">
        <v>340</v>
      </c>
      <c r="B47" s="395" t="s">
        <v>44</v>
      </c>
      <c r="C47" s="393"/>
      <c r="D47" s="445" t="s">
        <v>684</v>
      </c>
      <c r="E47" s="445" t="s">
        <v>684</v>
      </c>
      <c r="F47" s="387"/>
      <c r="G47" s="387"/>
      <c r="L47" s="384"/>
      <c r="M47" s="384"/>
      <c r="N47" s="384"/>
      <c r="O47" s="384"/>
      <c r="P47" s="384"/>
      <c r="Q47" s="388"/>
    </row>
    <row r="48" spans="1:17" ht="25.5" customHeight="1">
      <c r="A48" s="385" t="s">
        <v>341</v>
      </c>
      <c r="B48" s="395" t="s">
        <v>45</v>
      </c>
      <c r="C48" s="393"/>
      <c r="D48" s="445">
        <v>5423851312</v>
      </c>
      <c r="E48" s="445">
        <v>5423851312</v>
      </c>
      <c r="F48" s="387"/>
      <c r="G48" s="387"/>
      <c r="L48" s="384"/>
      <c r="M48" s="384"/>
      <c r="N48" s="384"/>
      <c r="O48" s="384"/>
      <c r="P48" s="384"/>
      <c r="Q48" s="388"/>
    </row>
    <row r="49" spans="1:16">
      <c r="A49" s="350"/>
      <c r="B49" s="350"/>
      <c r="C49" s="350"/>
      <c r="D49" s="350"/>
      <c r="E49" s="350"/>
      <c r="F49" s="350"/>
      <c r="G49" s="350"/>
      <c r="L49" s="384">
        <f t="shared" ref="L49" si="0">D49-H49</f>
        <v>0</v>
      </c>
      <c r="M49" s="384">
        <f t="shared" ref="M49" si="1">E49-I49</f>
        <v>0</v>
      </c>
      <c r="N49" s="384">
        <f t="shared" ref="N49" si="2">F49-J49</f>
        <v>0</v>
      </c>
      <c r="O49" s="384">
        <f t="shared" ref="O49" si="3">G49-K49</f>
        <v>0</v>
      </c>
    </row>
    <row r="51" spans="1:16" s="398" customFormat="1">
      <c r="A51" s="343" t="s">
        <v>176</v>
      </c>
      <c r="B51" s="373"/>
      <c r="C51" s="345"/>
      <c r="D51" s="345"/>
      <c r="E51" s="344" t="s">
        <v>177</v>
      </c>
      <c r="F51" s="397"/>
      <c r="G51" s="397"/>
      <c r="H51" s="330"/>
      <c r="I51" s="330"/>
      <c r="J51" s="330"/>
      <c r="K51" s="330"/>
      <c r="L51" s="330"/>
      <c r="M51" s="330"/>
      <c r="N51" s="330"/>
      <c r="O51" s="330"/>
      <c r="P51" s="330"/>
    </row>
    <row r="52" spans="1:16" s="398" customFormat="1">
      <c r="A52" s="373" t="s">
        <v>178</v>
      </c>
      <c r="B52" s="373"/>
      <c r="C52" s="345"/>
      <c r="D52" s="345"/>
      <c r="E52" s="345" t="s">
        <v>179</v>
      </c>
      <c r="F52" s="397"/>
      <c r="G52" s="397"/>
      <c r="H52" s="330"/>
      <c r="I52" s="330"/>
      <c r="J52" s="330"/>
      <c r="K52" s="330"/>
      <c r="L52" s="330"/>
      <c r="M52" s="330"/>
      <c r="N52" s="330"/>
      <c r="O52" s="330"/>
      <c r="P52" s="330"/>
    </row>
    <row r="53" spans="1:16" s="398" customFormat="1">
      <c r="A53" s="373"/>
      <c r="B53" s="373"/>
      <c r="C53" s="345"/>
      <c r="D53" s="345"/>
      <c r="E53" s="345"/>
      <c r="F53" s="397"/>
      <c r="G53" s="397"/>
      <c r="H53" s="330"/>
      <c r="I53" s="330"/>
      <c r="J53" s="330"/>
      <c r="K53" s="330"/>
      <c r="L53" s="330"/>
      <c r="M53" s="330"/>
      <c r="N53" s="330"/>
      <c r="O53" s="330"/>
      <c r="P53" s="330"/>
    </row>
    <row r="54" spans="1:16" s="398" customFormat="1">
      <c r="A54" s="373"/>
      <c r="B54" s="373"/>
      <c r="C54" s="345"/>
      <c r="D54" s="345"/>
      <c r="E54" s="345"/>
      <c r="F54" s="397"/>
      <c r="G54" s="397"/>
      <c r="H54" s="330"/>
      <c r="I54" s="330"/>
      <c r="J54" s="330"/>
      <c r="K54" s="330"/>
      <c r="L54" s="330"/>
      <c r="M54" s="330"/>
      <c r="N54" s="330"/>
      <c r="O54" s="330"/>
      <c r="P54" s="330"/>
    </row>
    <row r="55" spans="1:16" s="398" customFormat="1">
      <c r="A55" s="373"/>
      <c r="B55" s="373"/>
      <c r="C55" s="345"/>
      <c r="D55" s="345"/>
      <c r="E55" s="345"/>
      <c r="F55" s="397"/>
      <c r="G55" s="397"/>
      <c r="H55" s="330"/>
      <c r="I55" s="330"/>
      <c r="J55" s="330"/>
      <c r="K55" s="330"/>
      <c r="L55" s="330"/>
      <c r="M55" s="330"/>
      <c r="N55" s="330"/>
      <c r="O55" s="330"/>
      <c r="P55" s="330"/>
    </row>
    <row r="56" spans="1:16" s="398" customFormat="1">
      <c r="A56" s="373"/>
      <c r="B56" s="373"/>
      <c r="C56" s="345"/>
      <c r="D56" s="345"/>
      <c r="E56" s="345"/>
      <c r="F56" s="397"/>
      <c r="G56" s="397"/>
      <c r="H56" s="330"/>
      <c r="I56" s="330"/>
      <c r="J56" s="330"/>
      <c r="K56" s="330"/>
      <c r="L56" s="330"/>
      <c r="M56" s="330"/>
      <c r="N56" s="330"/>
      <c r="O56" s="330"/>
      <c r="P56" s="330"/>
    </row>
    <row r="57" spans="1:16" s="398" customFormat="1">
      <c r="A57" s="373"/>
      <c r="B57" s="373"/>
      <c r="C57" s="345"/>
      <c r="D57" s="345"/>
      <c r="E57" s="345"/>
      <c r="F57" s="397"/>
      <c r="G57" s="397"/>
      <c r="H57" s="330"/>
      <c r="I57" s="330"/>
      <c r="J57" s="330"/>
      <c r="K57" s="330"/>
      <c r="L57" s="330"/>
      <c r="M57" s="330"/>
      <c r="N57" s="330"/>
      <c r="O57" s="330"/>
      <c r="P57" s="330"/>
    </row>
    <row r="58" spans="1:16" s="398" customFormat="1">
      <c r="A58" s="373"/>
      <c r="B58" s="373"/>
      <c r="C58" s="345"/>
      <c r="D58" s="345"/>
      <c r="E58" s="345"/>
      <c r="F58" s="397"/>
      <c r="G58" s="397"/>
      <c r="H58" s="330"/>
      <c r="I58" s="330"/>
      <c r="J58" s="330"/>
      <c r="K58" s="330"/>
      <c r="L58" s="330"/>
      <c r="M58" s="330"/>
      <c r="N58" s="330"/>
      <c r="O58" s="330"/>
      <c r="P58" s="330"/>
    </row>
    <row r="59" spans="1:16" s="398" customFormat="1">
      <c r="A59" s="339"/>
      <c r="B59" s="339"/>
      <c r="C59" s="345"/>
      <c r="D59" s="345"/>
      <c r="E59" s="340"/>
      <c r="F59" s="399"/>
      <c r="G59" s="397"/>
      <c r="H59" s="330"/>
      <c r="I59" s="330"/>
      <c r="J59" s="330"/>
      <c r="K59" s="330"/>
      <c r="L59" s="330"/>
      <c r="M59" s="330"/>
      <c r="N59" s="330"/>
      <c r="O59" s="330"/>
      <c r="P59" s="330"/>
    </row>
    <row r="60" spans="1:16" s="398" customFormat="1">
      <c r="A60" s="343" t="s">
        <v>239</v>
      </c>
      <c r="B60" s="373"/>
      <c r="C60" s="345"/>
      <c r="D60" s="345"/>
      <c r="E60" s="344" t="s">
        <v>477</v>
      </c>
      <c r="F60" s="397"/>
      <c r="G60" s="397"/>
      <c r="H60" s="330"/>
      <c r="I60" s="330"/>
      <c r="J60" s="330"/>
      <c r="K60" s="330"/>
      <c r="L60" s="330"/>
      <c r="M60" s="330"/>
      <c r="N60" s="330"/>
      <c r="O60" s="330"/>
      <c r="P60" s="330"/>
    </row>
    <row r="61" spans="1:16" s="398" customFormat="1">
      <c r="A61" s="343" t="s">
        <v>630</v>
      </c>
      <c r="B61" s="373"/>
      <c r="C61" s="345"/>
      <c r="D61" s="345"/>
      <c r="E61" s="344"/>
      <c r="F61" s="397"/>
      <c r="G61" s="397"/>
      <c r="H61" s="330"/>
      <c r="I61" s="330"/>
      <c r="J61" s="330"/>
      <c r="K61" s="330"/>
      <c r="L61" s="330"/>
      <c r="M61" s="330"/>
      <c r="N61" s="330"/>
      <c r="O61" s="330"/>
      <c r="P61" s="330"/>
    </row>
    <row r="62" spans="1:16" s="398" customFormat="1">
      <c r="A62" s="330" t="s">
        <v>240</v>
      </c>
      <c r="B62" s="373"/>
      <c r="C62" s="345"/>
      <c r="D62" s="345"/>
      <c r="E62" s="345"/>
      <c r="F62" s="397"/>
      <c r="G62" s="397"/>
      <c r="H62" s="330"/>
      <c r="I62" s="330"/>
      <c r="J62" s="330"/>
      <c r="K62" s="330"/>
      <c r="L62" s="330"/>
      <c r="M62" s="330"/>
      <c r="N62" s="330"/>
      <c r="O62" s="330"/>
      <c r="P62" s="330"/>
    </row>
    <row r="63" spans="1:16">
      <c r="A63" s="377"/>
      <c r="B63" s="377"/>
      <c r="D63" s="330"/>
      <c r="E63" s="378"/>
      <c r="F63" s="330"/>
      <c r="G63" s="33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4" zoomScale="90" zoomScaleNormal="100" zoomScaleSheetLayoutView="90" workbookViewId="0">
      <selection activeCell="B10" sqref="B10:E10"/>
    </sheetView>
  </sheetViews>
  <sheetFormatPr defaultColWidth="9.140625" defaultRowHeight="12.75"/>
  <cols>
    <col min="1" max="1" width="56" style="348" customWidth="1"/>
    <col min="2" max="2" width="10.28515625" style="348" customWidth="1"/>
    <col min="3" max="3" width="13.42578125" style="348" customWidth="1"/>
    <col min="4" max="4" width="29.85546875" style="348" customWidth="1"/>
    <col min="5" max="5" width="31.28515625" style="348" customWidth="1"/>
    <col min="6" max="6" width="24.5703125" style="347" customWidth="1"/>
    <col min="7" max="7" width="32.5703125" style="348" customWidth="1"/>
    <col min="8" max="8" width="6" style="348" customWidth="1"/>
    <col min="9" max="10" width="23.85546875" style="348" bestFit="1" customWidth="1"/>
    <col min="11" max="11" width="13.5703125" style="348" bestFit="1" customWidth="1"/>
    <col min="12" max="16384" width="9.140625" style="348"/>
  </cols>
  <sheetData>
    <row r="1" spans="1:12" ht="27" customHeight="1">
      <c r="A1" s="513" t="s">
        <v>236</v>
      </c>
      <c r="B1" s="513"/>
      <c r="C1" s="513"/>
      <c r="D1" s="513"/>
      <c r="E1" s="513"/>
    </row>
    <row r="2" spans="1:12" ht="35.25" customHeight="1">
      <c r="A2" s="514" t="s">
        <v>171</v>
      </c>
      <c r="B2" s="514"/>
      <c r="C2" s="514"/>
      <c r="D2" s="514"/>
      <c r="E2" s="514"/>
    </row>
    <row r="3" spans="1:12">
      <c r="A3" s="515" t="s">
        <v>180</v>
      </c>
      <c r="B3" s="515"/>
      <c r="C3" s="515"/>
      <c r="D3" s="515"/>
      <c r="E3" s="515"/>
    </row>
    <row r="4" spans="1:12" ht="19.5" customHeight="1">
      <c r="A4" s="515"/>
      <c r="B4" s="515"/>
      <c r="C4" s="515"/>
      <c r="D4" s="515"/>
      <c r="E4" s="515"/>
    </row>
    <row r="5" spans="1:12">
      <c r="A5" s="516" t="str">
        <f>'ngay thang'!B10</f>
        <v>Tháng 01 năm 2023/January 2023</v>
      </c>
      <c r="B5" s="516"/>
      <c r="C5" s="516"/>
      <c r="D5" s="516"/>
      <c r="E5" s="516"/>
    </row>
    <row r="6" spans="1:12">
      <c r="A6" s="300"/>
      <c r="B6" s="300"/>
      <c r="C6" s="300"/>
      <c r="D6" s="300"/>
      <c r="E6" s="300"/>
    </row>
    <row r="7" spans="1:12" ht="30" customHeight="1">
      <c r="A7" s="349" t="s">
        <v>245</v>
      </c>
      <c r="B7" s="504" t="s">
        <v>476</v>
      </c>
      <c r="C7" s="504"/>
      <c r="D7" s="504"/>
      <c r="E7" s="504"/>
    </row>
    <row r="8" spans="1:12" ht="30" customHeight="1">
      <c r="A8" s="302" t="s">
        <v>244</v>
      </c>
      <c r="B8" s="503" t="s">
        <v>246</v>
      </c>
      <c r="C8" s="503"/>
      <c r="D8" s="503"/>
      <c r="E8" s="503"/>
    </row>
    <row r="9" spans="1:12" ht="30" customHeight="1">
      <c r="A9" s="349" t="s">
        <v>247</v>
      </c>
      <c r="B9" s="504" t="s">
        <v>636</v>
      </c>
      <c r="C9" s="504"/>
      <c r="D9" s="504"/>
      <c r="E9" s="504"/>
    </row>
    <row r="10" spans="1:12" ht="30" customHeight="1">
      <c r="A10" s="302" t="s">
        <v>248</v>
      </c>
      <c r="B10" s="503" t="str">
        <f>'ngay thang'!B14</f>
        <v>Ngày 06 tháng 02 năm 2023
06 Feb 2023</v>
      </c>
      <c r="C10" s="503"/>
      <c r="D10" s="503"/>
      <c r="E10" s="503"/>
    </row>
    <row r="12" spans="1:12" s="330" customFormat="1" ht="41.25" customHeight="1">
      <c r="A12" s="350" t="s">
        <v>173</v>
      </c>
      <c r="B12" s="350" t="s">
        <v>174</v>
      </c>
      <c r="C12" s="307" t="s">
        <v>175</v>
      </c>
      <c r="D12" s="307" t="str">
        <f>'ngay thang'!B16</f>
        <v>KỲ BÁO CÁO/ THIS PERIOD
31/01/2023</v>
      </c>
      <c r="E12" s="307" t="str">
        <f>'ngay thang'!C16</f>
        <v>KỲ TRƯỚC/ LAST PERIOD
31/12/2022</v>
      </c>
      <c r="F12" s="351"/>
      <c r="G12" s="348"/>
      <c r="H12" s="348"/>
      <c r="I12" s="348"/>
      <c r="J12" s="348"/>
      <c r="K12" s="348"/>
      <c r="L12" s="348"/>
    </row>
    <row r="13" spans="1:12" s="330" customFormat="1" ht="25.5">
      <c r="A13" s="352" t="s">
        <v>351</v>
      </c>
      <c r="B13" s="352" t="s">
        <v>46</v>
      </c>
      <c r="C13" s="353"/>
      <c r="D13" s="354"/>
      <c r="E13" s="355"/>
      <c r="F13" s="351"/>
      <c r="G13" s="348"/>
      <c r="H13" s="348"/>
      <c r="I13" s="348"/>
      <c r="J13" s="348"/>
      <c r="K13" s="348"/>
      <c r="L13" s="348"/>
    </row>
    <row r="14" spans="1:12" s="330" customFormat="1" ht="25.5">
      <c r="A14" s="352" t="s">
        <v>352</v>
      </c>
      <c r="B14" s="356" t="s">
        <v>0</v>
      </c>
      <c r="C14" s="357"/>
      <c r="D14" s="449">
        <v>9775275846</v>
      </c>
      <c r="E14" s="449">
        <v>27354786769</v>
      </c>
      <c r="F14" s="358"/>
      <c r="G14" s="348"/>
      <c r="H14" s="359"/>
      <c r="I14" s="359"/>
      <c r="J14" s="348"/>
      <c r="K14" s="348"/>
      <c r="L14" s="348"/>
    </row>
    <row r="15" spans="1:12" s="330" customFormat="1" ht="25.5">
      <c r="A15" s="360" t="s">
        <v>353</v>
      </c>
      <c r="B15" s="361" t="s">
        <v>47</v>
      </c>
      <c r="C15" s="362"/>
      <c r="D15" s="450">
        <v>2775275846</v>
      </c>
      <c r="E15" s="450">
        <v>16854786769</v>
      </c>
      <c r="F15" s="358"/>
      <c r="G15" s="348"/>
      <c r="H15" s="359"/>
      <c r="I15" s="359"/>
      <c r="J15" s="348"/>
      <c r="K15" s="348"/>
      <c r="L15" s="348"/>
    </row>
    <row r="16" spans="1:12" s="330" customFormat="1" ht="25.5">
      <c r="A16" s="360" t="s">
        <v>354</v>
      </c>
      <c r="B16" s="361" t="s">
        <v>48</v>
      </c>
      <c r="C16" s="362"/>
      <c r="D16" s="450">
        <v>7000000000</v>
      </c>
      <c r="E16" s="450">
        <v>10500000000</v>
      </c>
      <c r="F16" s="358"/>
      <c r="G16" s="348"/>
      <c r="H16" s="359"/>
      <c r="I16" s="359"/>
      <c r="J16" s="348"/>
      <c r="K16" s="348"/>
      <c r="L16" s="348"/>
    </row>
    <row r="17" spans="1:12" s="330" customFormat="1" ht="25.5">
      <c r="A17" s="352" t="s">
        <v>355</v>
      </c>
      <c r="B17" s="356" t="s">
        <v>1</v>
      </c>
      <c r="C17" s="363"/>
      <c r="D17" s="448">
        <v>50455840000</v>
      </c>
      <c r="E17" s="448">
        <v>31250505000</v>
      </c>
      <c r="F17" s="358"/>
      <c r="G17" s="348"/>
      <c r="H17" s="359"/>
      <c r="I17" s="359"/>
      <c r="J17" s="348"/>
      <c r="K17" s="348"/>
      <c r="L17" s="348"/>
    </row>
    <row r="18" spans="1:12" s="330" customFormat="1" ht="25.5">
      <c r="A18" s="360" t="s">
        <v>356</v>
      </c>
      <c r="B18" s="361" t="s">
        <v>2</v>
      </c>
      <c r="C18" s="362"/>
      <c r="D18" s="450">
        <v>50455840000</v>
      </c>
      <c r="E18" s="450">
        <v>31250505000</v>
      </c>
      <c r="F18" s="358"/>
      <c r="G18" s="348"/>
      <c r="H18" s="359"/>
      <c r="I18" s="359"/>
      <c r="J18" s="348"/>
      <c r="K18" s="348"/>
      <c r="L18" s="348"/>
    </row>
    <row r="19" spans="1:12" s="330" customFormat="1" ht="25.5">
      <c r="A19" s="360" t="s">
        <v>287</v>
      </c>
      <c r="B19" s="361">
        <v>121.1</v>
      </c>
      <c r="C19" s="362"/>
      <c r="D19" s="450">
        <v>50455840000</v>
      </c>
      <c r="E19" s="450">
        <v>31250505000</v>
      </c>
      <c r="F19" s="358"/>
      <c r="G19" s="348"/>
      <c r="H19" s="359"/>
      <c r="I19" s="359"/>
      <c r="J19" s="348"/>
      <c r="K19" s="348"/>
      <c r="L19" s="348"/>
    </row>
    <row r="20" spans="1:12" s="330" customFormat="1" ht="25.5">
      <c r="A20" s="360" t="s">
        <v>288</v>
      </c>
      <c r="B20" s="361">
        <v>121.2</v>
      </c>
      <c r="C20" s="362"/>
      <c r="D20" s="450" t="s">
        <v>684</v>
      </c>
      <c r="E20" s="450" t="s">
        <v>684</v>
      </c>
      <c r="F20" s="358"/>
      <c r="G20" s="348"/>
      <c r="H20" s="359"/>
      <c r="I20" s="359"/>
      <c r="J20" s="348"/>
      <c r="K20" s="348"/>
      <c r="L20" s="348"/>
    </row>
    <row r="21" spans="1:12" s="330" customFormat="1" ht="25.5">
      <c r="A21" s="360" t="s">
        <v>289</v>
      </c>
      <c r="B21" s="361">
        <v>121.3</v>
      </c>
      <c r="C21" s="362"/>
      <c r="D21" s="450" t="s">
        <v>684</v>
      </c>
      <c r="E21" s="450" t="s">
        <v>684</v>
      </c>
      <c r="F21" s="358"/>
      <c r="G21" s="348"/>
      <c r="H21" s="359"/>
      <c r="I21" s="359"/>
      <c r="J21" s="348"/>
      <c r="K21" s="348"/>
      <c r="L21" s="348"/>
    </row>
    <row r="22" spans="1:12" s="330" customFormat="1" ht="25.5">
      <c r="A22" s="360" t="s">
        <v>290</v>
      </c>
      <c r="B22" s="361">
        <v>121.4</v>
      </c>
      <c r="C22" s="362"/>
      <c r="D22" s="450" t="s">
        <v>684</v>
      </c>
      <c r="E22" s="450" t="s">
        <v>684</v>
      </c>
      <c r="F22" s="358"/>
      <c r="G22" s="348"/>
      <c r="H22" s="359"/>
      <c r="I22" s="359"/>
      <c r="J22" s="348"/>
      <c r="K22" s="348"/>
      <c r="L22" s="348"/>
    </row>
    <row r="23" spans="1:12" s="330" customFormat="1" ht="25.5">
      <c r="A23" s="360" t="s">
        <v>357</v>
      </c>
      <c r="B23" s="361" t="s">
        <v>49</v>
      </c>
      <c r="C23" s="364"/>
      <c r="D23" s="450" t="s">
        <v>684</v>
      </c>
      <c r="E23" s="450" t="s">
        <v>684</v>
      </c>
      <c r="F23" s="358"/>
      <c r="G23" s="348"/>
      <c r="H23" s="359"/>
      <c r="I23" s="359"/>
      <c r="J23" s="348"/>
      <c r="K23" s="348"/>
      <c r="L23" s="348"/>
    </row>
    <row r="24" spans="1:12" s="330" customFormat="1" ht="25.5">
      <c r="A24" s="352" t="s">
        <v>358</v>
      </c>
      <c r="B24" s="365" t="s">
        <v>3</v>
      </c>
      <c r="C24" s="357"/>
      <c r="D24" s="448">
        <v>335910958</v>
      </c>
      <c r="E24" s="448">
        <v>264342466</v>
      </c>
      <c r="F24" s="358"/>
      <c r="G24" s="348"/>
      <c r="H24" s="359"/>
      <c r="I24" s="359"/>
      <c r="J24" s="348"/>
      <c r="K24" s="348"/>
      <c r="L24" s="348"/>
    </row>
    <row r="25" spans="1:12" s="330" customFormat="1" ht="25.5">
      <c r="A25" s="360" t="s">
        <v>359</v>
      </c>
      <c r="B25" s="361" t="s">
        <v>4</v>
      </c>
      <c r="C25" s="364"/>
      <c r="D25" s="450" t="s">
        <v>684</v>
      </c>
      <c r="E25" s="450" t="s">
        <v>684</v>
      </c>
      <c r="F25" s="358"/>
      <c r="G25" s="348"/>
      <c r="H25" s="359"/>
      <c r="I25" s="359"/>
      <c r="J25" s="348"/>
      <c r="K25" s="348"/>
      <c r="L25" s="348"/>
    </row>
    <row r="26" spans="1:12" s="330" customFormat="1" ht="25.5">
      <c r="A26" s="360" t="s">
        <v>360</v>
      </c>
      <c r="B26" s="366" t="s">
        <v>249</v>
      </c>
      <c r="C26" s="364"/>
      <c r="D26" s="450" t="s">
        <v>684</v>
      </c>
      <c r="E26" s="450" t="s">
        <v>684</v>
      </c>
      <c r="F26" s="358"/>
      <c r="G26" s="348"/>
      <c r="H26" s="359"/>
      <c r="I26" s="359"/>
      <c r="J26" s="348"/>
      <c r="K26" s="348"/>
      <c r="L26" s="348"/>
    </row>
    <row r="27" spans="1:12" s="330" customFormat="1" ht="25.5">
      <c r="A27" s="360" t="s">
        <v>361</v>
      </c>
      <c r="B27" s="361" t="s">
        <v>50</v>
      </c>
      <c r="C27" s="362"/>
      <c r="D27" s="450">
        <v>335910958</v>
      </c>
      <c r="E27" s="450">
        <v>264342466</v>
      </c>
      <c r="F27" s="358">
        <v>317500000</v>
      </c>
      <c r="G27" s="348"/>
      <c r="H27" s="359"/>
      <c r="I27" s="359"/>
      <c r="J27" s="348"/>
      <c r="K27" s="348"/>
      <c r="L27" s="348"/>
    </row>
    <row r="28" spans="1:12" s="330" customFormat="1" ht="25.5">
      <c r="A28" s="360" t="s">
        <v>362</v>
      </c>
      <c r="B28" s="361" t="s">
        <v>51</v>
      </c>
      <c r="C28" s="362"/>
      <c r="D28" s="450" t="s">
        <v>684</v>
      </c>
      <c r="E28" s="450" t="s">
        <v>684</v>
      </c>
      <c r="F28" s="358">
        <f>F27-D24</f>
        <v>-18410958</v>
      </c>
      <c r="G28" s="348"/>
      <c r="H28" s="359"/>
      <c r="I28" s="359"/>
      <c r="J28" s="348"/>
      <c r="K28" s="348"/>
      <c r="L28" s="348"/>
    </row>
    <row r="29" spans="1:12" s="330" customFormat="1" ht="42" customHeight="1">
      <c r="A29" s="360" t="s">
        <v>363</v>
      </c>
      <c r="B29" s="361" t="s">
        <v>250</v>
      </c>
      <c r="C29" s="362"/>
      <c r="D29" s="450" t="s">
        <v>684</v>
      </c>
      <c r="E29" s="450" t="s">
        <v>684</v>
      </c>
      <c r="F29" s="358"/>
      <c r="G29" s="348"/>
      <c r="H29" s="359"/>
      <c r="I29" s="359"/>
      <c r="J29" s="348"/>
      <c r="K29" s="348"/>
      <c r="L29" s="348"/>
    </row>
    <row r="30" spans="1:12" s="330" customFormat="1" ht="25.5">
      <c r="A30" s="360" t="s">
        <v>364</v>
      </c>
      <c r="B30" s="361" t="s">
        <v>52</v>
      </c>
      <c r="C30" s="362"/>
      <c r="D30" s="450">
        <v>335910958</v>
      </c>
      <c r="E30" s="450">
        <v>264342466</v>
      </c>
      <c r="F30" s="358"/>
      <c r="G30" s="348"/>
      <c r="H30" s="359"/>
      <c r="I30" s="359"/>
      <c r="J30" s="348"/>
      <c r="K30" s="348"/>
      <c r="L30" s="348"/>
    </row>
    <row r="31" spans="1:12" s="330" customFormat="1" ht="25.5">
      <c r="A31" s="360" t="s">
        <v>365</v>
      </c>
      <c r="B31" s="361" t="s">
        <v>53</v>
      </c>
      <c r="C31" s="362"/>
      <c r="D31" s="450" t="s">
        <v>684</v>
      </c>
      <c r="E31" s="450" t="s">
        <v>684</v>
      </c>
      <c r="F31" s="358"/>
      <c r="G31" s="348"/>
      <c r="H31" s="359"/>
      <c r="I31" s="359"/>
      <c r="J31" s="348"/>
      <c r="K31" s="348"/>
      <c r="L31" s="348"/>
    </row>
    <row r="32" spans="1:12" s="330" customFormat="1" ht="25.5">
      <c r="A32" s="360" t="s">
        <v>366</v>
      </c>
      <c r="B32" s="361" t="s">
        <v>54</v>
      </c>
      <c r="C32" s="362"/>
      <c r="D32" s="450" t="s">
        <v>684</v>
      </c>
      <c r="E32" s="450" t="s">
        <v>684</v>
      </c>
      <c r="F32" s="358"/>
      <c r="G32" s="348"/>
      <c r="H32" s="359"/>
      <c r="I32" s="359"/>
      <c r="J32" s="348"/>
      <c r="K32" s="348"/>
      <c r="L32" s="348"/>
    </row>
    <row r="33" spans="1:12" s="330" customFormat="1" ht="25.5">
      <c r="A33" s="352" t="s">
        <v>367</v>
      </c>
      <c r="B33" s="356" t="s">
        <v>55</v>
      </c>
      <c r="C33" s="363"/>
      <c r="D33" s="451">
        <v>60567026804</v>
      </c>
      <c r="E33" s="451">
        <v>58869634235</v>
      </c>
      <c r="F33" s="358"/>
      <c r="G33" s="348"/>
      <c r="H33" s="359"/>
      <c r="I33" s="359"/>
      <c r="J33" s="348"/>
      <c r="K33" s="348"/>
      <c r="L33" s="348"/>
    </row>
    <row r="34" spans="1:12" s="330" customFormat="1" ht="25.5">
      <c r="A34" s="352" t="s">
        <v>368</v>
      </c>
      <c r="B34" s="356" t="s">
        <v>56</v>
      </c>
      <c r="C34" s="363"/>
      <c r="D34" s="450" t="s">
        <v>684</v>
      </c>
      <c r="E34" s="448" t="s">
        <v>684</v>
      </c>
      <c r="F34" s="358"/>
      <c r="G34" s="348"/>
      <c r="H34" s="359"/>
      <c r="I34" s="359"/>
      <c r="J34" s="348"/>
      <c r="K34" s="348"/>
      <c r="L34" s="348"/>
    </row>
    <row r="35" spans="1:12" s="330" customFormat="1" ht="25.5">
      <c r="A35" s="360" t="s">
        <v>369</v>
      </c>
      <c r="B35" s="361" t="s">
        <v>6</v>
      </c>
      <c r="C35" s="362"/>
      <c r="D35" s="450" t="s">
        <v>684</v>
      </c>
      <c r="E35" s="450" t="s">
        <v>684</v>
      </c>
      <c r="F35" s="358"/>
      <c r="G35" s="348"/>
      <c r="H35" s="359"/>
      <c r="I35" s="359"/>
      <c r="J35" s="348"/>
      <c r="K35" s="348"/>
      <c r="L35" s="348"/>
    </row>
    <row r="36" spans="1:12" s="330" customFormat="1" ht="25.5">
      <c r="A36" s="360" t="s">
        <v>370</v>
      </c>
      <c r="B36" s="361" t="s">
        <v>7</v>
      </c>
      <c r="C36" s="362"/>
      <c r="D36" s="450" t="s">
        <v>684</v>
      </c>
      <c r="E36" s="450">
        <v>3924794000</v>
      </c>
      <c r="F36" s="358"/>
      <c r="G36" s="348"/>
      <c r="H36" s="359"/>
      <c r="I36" s="359"/>
      <c r="J36" s="348"/>
      <c r="K36" s="348"/>
      <c r="L36" s="348"/>
    </row>
    <row r="37" spans="1:12" s="330" customFormat="1" ht="51">
      <c r="A37" s="360" t="s">
        <v>371</v>
      </c>
      <c r="B37" s="361" t="s">
        <v>57</v>
      </c>
      <c r="C37" s="362"/>
      <c r="D37" s="450">
        <v>7925</v>
      </c>
      <c r="E37" s="450">
        <v>122729</v>
      </c>
      <c r="F37" s="358"/>
      <c r="G37" s="348"/>
      <c r="H37" s="359"/>
      <c r="I37" s="359"/>
      <c r="J37" s="348"/>
      <c r="K37" s="348"/>
      <c r="L37" s="348"/>
    </row>
    <row r="38" spans="1:12" s="330" customFormat="1" ht="25.5">
      <c r="A38" s="360" t="s">
        <v>372</v>
      </c>
      <c r="B38" s="361" t="s">
        <v>8</v>
      </c>
      <c r="C38" s="362"/>
      <c r="D38" s="452">
        <v>792</v>
      </c>
      <c r="E38" s="452">
        <v>12273</v>
      </c>
      <c r="F38" s="358"/>
      <c r="G38" s="348"/>
      <c r="H38" s="359"/>
      <c r="I38" s="359"/>
      <c r="J38" s="348"/>
      <c r="K38" s="348"/>
      <c r="L38" s="348"/>
    </row>
    <row r="39" spans="1:12" s="330" customFormat="1" ht="25.5">
      <c r="A39" s="360" t="s">
        <v>373</v>
      </c>
      <c r="B39" s="361" t="s">
        <v>9</v>
      </c>
      <c r="C39" s="362"/>
      <c r="D39" s="450" t="s">
        <v>684</v>
      </c>
      <c r="E39" s="450" t="s">
        <v>684</v>
      </c>
      <c r="F39" s="358"/>
      <c r="G39" s="348"/>
      <c r="H39" s="359"/>
      <c r="I39" s="359"/>
      <c r="J39" s="348"/>
      <c r="K39" s="348"/>
      <c r="L39" s="348"/>
    </row>
    <row r="40" spans="1:12" s="330" customFormat="1" ht="25.5">
      <c r="A40" s="360" t="s">
        <v>374</v>
      </c>
      <c r="B40" s="361" t="s">
        <v>58</v>
      </c>
      <c r="C40" s="362"/>
      <c r="D40" s="450">
        <v>12462216</v>
      </c>
      <c r="E40" s="450">
        <v>35102232</v>
      </c>
      <c r="F40" s="358"/>
      <c r="G40" s="348"/>
      <c r="H40" s="359"/>
      <c r="I40" s="359"/>
      <c r="J40" s="348"/>
      <c r="K40" s="348"/>
      <c r="L40" s="348"/>
    </row>
    <row r="41" spans="1:12" s="330" customFormat="1" ht="25.5">
      <c r="A41" s="360" t="s">
        <v>375</v>
      </c>
      <c r="B41" s="361" t="s">
        <v>59</v>
      </c>
      <c r="C41" s="362"/>
      <c r="D41" s="450">
        <v>10822803</v>
      </c>
      <c r="E41" s="450">
        <v>484626</v>
      </c>
      <c r="F41" s="358"/>
      <c r="G41" s="348"/>
      <c r="H41" s="359"/>
      <c r="I41" s="359"/>
      <c r="J41" s="348"/>
      <c r="K41" s="348"/>
      <c r="L41" s="348"/>
    </row>
    <row r="42" spans="1:12" s="330" customFormat="1" ht="25.5">
      <c r="A42" s="360" t="s">
        <v>376</v>
      </c>
      <c r="B42" s="361" t="s">
        <v>10</v>
      </c>
      <c r="C42" s="362"/>
      <c r="D42" s="450">
        <v>267268</v>
      </c>
      <c r="E42" s="450">
        <v>221580</v>
      </c>
      <c r="F42" s="358"/>
      <c r="G42" s="348"/>
      <c r="H42" s="359"/>
      <c r="I42" s="359"/>
      <c r="J42" s="348"/>
      <c r="K42" s="348"/>
      <c r="L42" s="348"/>
    </row>
    <row r="43" spans="1:12" s="330" customFormat="1" ht="25.5">
      <c r="A43" s="360" t="s">
        <v>377</v>
      </c>
      <c r="B43" s="361" t="s">
        <v>60</v>
      </c>
      <c r="C43" s="362"/>
      <c r="D43" s="450">
        <v>157316720</v>
      </c>
      <c r="E43" s="450">
        <v>111930512</v>
      </c>
      <c r="F43" s="358"/>
      <c r="G43" s="348"/>
      <c r="H43" s="359"/>
      <c r="I43" s="359"/>
      <c r="J43" s="348"/>
      <c r="K43" s="348"/>
      <c r="L43" s="348"/>
    </row>
    <row r="44" spans="1:12" s="330" customFormat="1" ht="25.5">
      <c r="A44" s="360" t="s">
        <v>378</v>
      </c>
      <c r="B44" s="361" t="s">
        <v>61</v>
      </c>
      <c r="C44" s="362"/>
      <c r="D44" s="450" t="s">
        <v>684</v>
      </c>
      <c r="E44" s="450" t="s">
        <v>684</v>
      </c>
      <c r="F44" s="358"/>
      <c r="G44" s="348"/>
      <c r="H44" s="359"/>
      <c r="I44" s="359"/>
      <c r="J44" s="348"/>
      <c r="K44" s="348"/>
      <c r="L44" s="348"/>
    </row>
    <row r="45" spans="1:12" s="330" customFormat="1" ht="25.5">
      <c r="A45" s="352" t="s">
        <v>379</v>
      </c>
      <c r="B45" s="356" t="s">
        <v>5</v>
      </c>
      <c r="C45" s="363"/>
      <c r="D45" s="448">
        <v>180877724</v>
      </c>
      <c r="E45" s="448">
        <v>4072667952</v>
      </c>
      <c r="F45" s="358"/>
      <c r="G45" s="348"/>
      <c r="H45" s="359"/>
      <c r="I45" s="359"/>
      <c r="J45" s="348"/>
      <c r="K45" s="348"/>
      <c r="L45" s="348"/>
    </row>
    <row r="46" spans="1:12" s="330" customFormat="1" ht="38.25">
      <c r="A46" s="352" t="s">
        <v>380</v>
      </c>
      <c r="B46" s="356" t="s">
        <v>11</v>
      </c>
      <c r="C46" s="363"/>
      <c r="D46" s="448">
        <v>60386149080</v>
      </c>
      <c r="E46" s="448">
        <v>54796966283</v>
      </c>
      <c r="F46" s="358"/>
      <c r="G46" s="348"/>
      <c r="H46" s="359"/>
      <c r="I46" s="359"/>
      <c r="J46" s="348"/>
      <c r="K46" s="348"/>
      <c r="L46" s="348"/>
    </row>
    <row r="47" spans="1:12" s="330" customFormat="1" ht="25.5">
      <c r="A47" s="360" t="s">
        <v>381</v>
      </c>
      <c r="B47" s="361" t="s">
        <v>12</v>
      </c>
      <c r="C47" s="362"/>
      <c r="D47" s="450">
        <v>50811187600</v>
      </c>
      <c r="E47" s="450">
        <v>50667488700</v>
      </c>
      <c r="F47" s="358"/>
      <c r="G47" s="348"/>
      <c r="H47" s="359"/>
      <c r="I47" s="359"/>
      <c r="J47" s="348"/>
      <c r="K47" s="348"/>
      <c r="L47" s="348"/>
    </row>
    <row r="48" spans="1:12" s="330" customFormat="1" ht="25.5">
      <c r="A48" s="360" t="s">
        <v>382</v>
      </c>
      <c r="B48" s="361" t="s">
        <v>13</v>
      </c>
      <c r="C48" s="362"/>
      <c r="D48" s="450">
        <v>50824468200</v>
      </c>
      <c r="E48" s="450">
        <v>50680072900</v>
      </c>
      <c r="F48" s="358"/>
      <c r="G48" s="348"/>
      <c r="H48" s="359"/>
      <c r="I48" s="359"/>
      <c r="J48" s="348"/>
      <c r="K48" s="348"/>
      <c r="L48" s="348"/>
    </row>
    <row r="49" spans="1:12" s="330" customFormat="1" ht="25.5">
      <c r="A49" s="360" t="s">
        <v>383</v>
      </c>
      <c r="B49" s="361" t="s">
        <v>62</v>
      </c>
      <c r="C49" s="362"/>
      <c r="D49" s="450">
        <v>-13280600</v>
      </c>
      <c r="E49" s="450">
        <v>-12584200</v>
      </c>
      <c r="F49" s="358"/>
      <c r="G49" s="348"/>
      <c r="H49" s="359"/>
      <c r="I49" s="359"/>
      <c r="J49" s="348"/>
      <c r="K49" s="348"/>
      <c r="L49" s="348"/>
    </row>
    <row r="50" spans="1:12" s="330" customFormat="1" ht="25.5">
      <c r="A50" s="360" t="s">
        <v>384</v>
      </c>
      <c r="B50" s="361" t="s">
        <v>63</v>
      </c>
      <c r="C50" s="362"/>
      <c r="D50" s="450">
        <v>58445428</v>
      </c>
      <c r="E50" s="450">
        <v>36812843</v>
      </c>
      <c r="F50" s="358"/>
      <c r="G50" s="348"/>
      <c r="H50" s="359"/>
      <c r="I50" s="359"/>
      <c r="J50" s="348"/>
      <c r="K50" s="348"/>
      <c r="L50" s="348"/>
    </row>
    <row r="51" spans="1:12" s="330" customFormat="1" ht="25.5">
      <c r="A51" s="360" t="s">
        <v>385</v>
      </c>
      <c r="B51" s="361" t="s">
        <v>14</v>
      </c>
      <c r="C51" s="362"/>
      <c r="D51" s="450">
        <v>9516516052</v>
      </c>
      <c r="E51" s="450">
        <v>4092664740</v>
      </c>
      <c r="F51" s="358"/>
      <c r="G51" s="348"/>
      <c r="H51" s="359"/>
      <c r="I51" s="359"/>
      <c r="J51" s="348"/>
      <c r="K51" s="348"/>
      <c r="L51" s="348"/>
    </row>
    <row r="52" spans="1:12" s="330" customFormat="1" ht="38.25">
      <c r="A52" s="352" t="s">
        <v>386</v>
      </c>
      <c r="B52" s="356" t="s">
        <v>15</v>
      </c>
      <c r="C52" s="363"/>
      <c r="D52" s="453">
        <v>11884.41</v>
      </c>
      <c r="E52" s="453">
        <v>10815.01</v>
      </c>
      <c r="F52" s="358"/>
      <c r="G52" s="348"/>
      <c r="H52" s="359"/>
      <c r="I52" s="359"/>
      <c r="J52" s="348"/>
      <c r="K52" s="348"/>
      <c r="L52" s="348"/>
    </row>
    <row r="53" spans="1:12" s="330" customFormat="1" ht="25.5">
      <c r="A53" s="352" t="s">
        <v>387</v>
      </c>
      <c r="B53" s="356" t="s">
        <v>64</v>
      </c>
      <c r="C53" s="363"/>
      <c r="D53" s="450" t="s">
        <v>684</v>
      </c>
      <c r="E53" s="453" t="s">
        <v>684</v>
      </c>
      <c r="F53" s="358"/>
      <c r="G53" s="348"/>
      <c r="H53" s="359"/>
      <c r="I53" s="359"/>
      <c r="J53" s="348"/>
      <c r="K53" s="348"/>
      <c r="L53" s="348"/>
    </row>
    <row r="54" spans="1:12" s="330" customFormat="1" ht="28.5" customHeight="1">
      <c r="A54" s="360" t="s">
        <v>388</v>
      </c>
      <c r="B54" s="361" t="s">
        <v>65</v>
      </c>
      <c r="C54" s="362"/>
      <c r="D54" s="450" t="s">
        <v>684</v>
      </c>
      <c r="E54" s="454" t="s">
        <v>684</v>
      </c>
      <c r="F54" s="358"/>
      <c r="G54" s="348"/>
      <c r="H54" s="359"/>
      <c r="I54" s="359"/>
      <c r="J54" s="348"/>
      <c r="K54" s="348"/>
      <c r="L54" s="348"/>
    </row>
    <row r="55" spans="1:12" s="330" customFormat="1" ht="38.25">
      <c r="A55" s="360" t="s">
        <v>389</v>
      </c>
      <c r="B55" s="361" t="s">
        <v>66</v>
      </c>
      <c r="C55" s="362"/>
      <c r="D55" s="450" t="s">
        <v>684</v>
      </c>
      <c r="E55" s="454" t="s">
        <v>684</v>
      </c>
      <c r="F55" s="358"/>
      <c r="G55" s="348"/>
      <c r="H55" s="359"/>
      <c r="I55" s="359"/>
      <c r="J55" s="348"/>
      <c r="K55" s="348"/>
      <c r="L55" s="348"/>
    </row>
    <row r="56" spans="1:12" s="330" customFormat="1" ht="29.25" customHeight="1">
      <c r="A56" s="352" t="s">
        <v>390</v>
      </c>
      <c r="B56" s="356" t="s">
        <v>67</v>
      </c>
      <c r="C56" s="363"/>
      <c r="D56" s="450" t="s">
        <v>684</v>
      </c>
      <c r="E56" s="453" t="s">
        <v>684</v>
      </c>
      <c r="F56" s="358"/>
      <c r="G56" s="348"/>
      <c r="H56" s="359"/>
      <c r="I56" s="359"/>
      <c r="J56" s="348"/>
      <c r="K56" s="348"/>
      <c r="L56" s="348"/>
    </row>
    <row r="57" spans="1:12" s="330" customFormat="1" ht="25.5">
      <c r="A57" s="360" t="s">
        <v>391</v>
      </c>
      <c r="B57" s="361" t="s">
        <v>68</v>
      </c>
      <c r="C57" s="362"/>
      <c r="D57" s="450" t="s">
        <v>684</v>
      </c>
      <c r="E57" s="454" t="s">
        <v>684</v>
      </c>
      <c r="F57" s="358"/>
      <c r="G57" s="348"/>
      <c r="H57" s="359"/>
      <c r="I57" s="359"/>
      <c r="J57" s="348"/>
      <c r="K57" s="348"/>
      <c r="L57" s="348"/>
    </row>
    <row r="58" spans="1:12" s="330" customFormat="1" ht="25.5">
      <c r="A58" s="360" t="s">
        <v>392</v>
      </c>
      <c r="B58" s="361" t="s">
        <v>69</v>
      </c>
      <c r="C58" s="362"/>
      <c r="D58" s="450" t="s">
        <v>684</v>
      </c>
      <c r="E58" s="454" t="s">
        <v>684</v>
      </c>
      <c r="F58" s="358"/>
      <c r="G58" s="348"/>
      <c r="H58" s="359"/>
      <c r="I58" s="359"/>
      <c r="J58" s="348"/>
      <c r="K58" s="348"/>
      <c r="L58" s="348"/>
    </row>
    <row r="59" spans="1:12" s="330" customFormat="1" ht="25.5">
      <c r="A59" s="360" t="s">
        <v>393</v>
      </c>
      <c r="B59" s="361" t="s">
        <v>70</v>
      </c>
      <c r="C59" s="362"/>
      <c r="D59" s="450" t="s">
        <v>684</v>
      </c>
      <c r="E59" s="454" t="s">
        <v>684</v>
      </c>
      <c r="F59" s="358"/>
      <c r="G59" s="348"/>
      <c r="H59" s="359"/>
      <c r="I59" s="359"/>
      <c r="J59" s="348"/>
      <c r="K59" s="348"/>
      <c r="L59" s="348"/>
    </row>
    <row r="60" spans="1:12" s="330" customFormat="1" ht="25.5">
      <c r="A60" s="360" t="s">
        <v>394</v>
      </c>
      <c r="B60" s="361" t="s">
        <v>71</v>
      </c>
      <c r="C60" s="362"/>
      <c r="D60" s="455">
        <v>5081118.76</v>
      </c>
      <c r="E60" s="455">
        <v>5066748.87</v>
      </c>
      <c r="F60" s="358"/>
      <c r="G60" s="348"/>
      <c r="H60" s="359"/>
      <c r="I60" s="359"/>
      <c r="J60" s="348"/>
      <c r="K60" s="348"/>
      <c r="L60" s="348"/>
    </row>
    <row r="61" spans="1:12" s="330" customFormat="1">
      <c r="A61" s="367"/>
      <c r="B61" s="368"/>
      <c r="C61" s="350"/>
      <c r="D61" s="369"/>
      <c r="E61" s="369"/>
      <c r="F61" s="351"/>
      <c r="G61" s="348"/>
      <c r="H61" s="348"/>
      <c r="I61" s="348"/>
      <c r="J61" s="348"/>
      <c r="K61" s="348"/>
      <c r="L61" s="348"/>
    </row>
    <row r="62" spans="1:12" s="330" customFormat="1">
      <c r="A62" s="370"/>
      <c r="B62" s="371"/>
      <c r="C62" s="371"/>
      <c r="D62" s="372"/>
      <c r="E62" s="372"/>
      <c r="F62" s="351"/>
      <c r="G62" s="348"/>
      <c r="H62" s="348"/>
      <c r="I62" s="348"/>
      <c r="J62" s="348"/>
      <c r="K62" s="348"/>
      <c r="L62" s="348"/>
    </row>
    <row r="63" spans="1:12" s="330" customFormat="1">
      <c r="A63" s="343" t="s">
        <v>176</v>
      </c>
      <c r="B63" s="373"/>
      <c r="C63" s="345"/>
      <c r="D63" s="344" t="s">
        <v>177</v>
      </c>
      <c r="E63" s="344"/>
      <c r="F63" s="351"/>
      <c r="G63" s="348"/>
      <c r="H63" s="348"/>
      <c r="I63" s="348"/>
      <c r="J63" s="348"/>
      <c r="K63" s="348"/>
      <c r="L63" s="348"/>
    </row>
    <row r="64" spans="1:12" s="330" customFormat="1">
      <c r="A64" s="374" t="s">
        <v>178</v>
      </c>
      <c r="B64" s="373"/>
      <c r="C64" s="345"/>
      <c r="D64" s="375" t="s">
        <v>179</v>
      </c>
      <c r="E64" s="375"/>
      <c r="F64" s="351"/>
      <c r="G64" s="348"/>
      <c r="H64" s="348"/>
      <c r="I64" s="348"/>
      <c r="J64" s="348"/>
      <c r="K64" s="348"/>
      <c r="L64" s="348"/>
    </row>
    <row r="65" spans="1:12" s="330" customFormat="1">
      <c r="A65" s="373"/>
      <c r="B65" s="373"/>
      <c r="C65" s="345"/>
      <c r="D65" s="345"/>
      <c r="E65" s="345"/>
      <c r="F65" s="351"/>
      <c r="G65" s="348"/>
      <c r="H65" s="348"/>
      <c r="I65" s="348"/>
      <c r="J65" s="348"/>
      <c r="K65" s="348"/>
      <c r="L65" s="348"/>
    </row>
    <row r="66" spans="1:12" s="330" customFormat="1">
      <c r="A66" s="373"/>
      <c r="B66" s="373"/>
      <c r="C66" s="345"/>
      <c r="D66" s="345"/>
      <c r="E66" s="345"/>
      <c r="F66" s="351"/>
      <c r="G66" s="348"/>
      <c r="H66" s="348"/>
      <c r="I66" s="348"/>
      <c r="J66" s="348"/>
      <c r="K66" s="348"/>
      <c r="L66" s="348"/>
    </row>
    <row r="67" spans="1:12" s="330" customFormat="1">
      <c r="A67" s="373"/>
      <c r="B67" s="373"/>
      <c r="C67" s="345"/>
      <c r="D67" s="345"/>
      <c r="E67" s="345"/>
      <c r="F67" s="351"/>
      <c r="G67" s="348"/>
      <c r="H67" s="348"/>
      <c r="I67" s="348"/>
      <c r="J67" s="348"/>
      <c r="K67" s="348"/>
      <c r="L67" s="348"/>
    </row>
    <row r="68" spans="1:12" s="330" customFormat="1">
      <c r="A68" s="373"/>
      <c r="B68" s="373"/>
      <c r="C68" s="345"/>
      <c r="D68" s="345"/>
      <c r="E68" s="345"/>
      <c r="F68" s="351"/>
      <c r="G68" s="348"/>
      <c r="H68" s="348"/>
      <c r="I68" s="348"/>
      <c r="J68" s="348"/>
      <c r="K68" s="348"/>
      <c r="L68" s="348"/>
    </row>
    <row r="69" spans="1:12" s="330" customFormat="1">
      <c r="A69" s="373"/>
      <c r="B69" s="373"/>
      <c r="C69" s="345"/>
      <c r="D69" s="345"/>
      <c r="E69" s="345"/>
      <c r="F69" s="351"/>
      <c r="G69" s="348"/>
      <c r="H69" s="348"/>
      <c r="I69" s="348"/>
      <c r="J69" s="348"/>
      <c r="K69" s="348"/>
      <c r="L69" s="348"/>
    </row>
    <row r="70" spans="1:12" s="330" customFormat="1">
      <c r="A70" s="373"/>
      <c r="B70" s="373"/>
      <c r="C70" s="345"/>
      <c r="D70" s="345"/>
      <c r="E70" s="345"/>
      <c r="F70" s="351"/>
      <c r="G70" s="348"/>
      <c r="H70" s="348"/>
      <c r="I70" s="348"/>
      <c r="J70" s="348"/>
      <c r="K70" s="348"/>
      <c r="L70" s="348"/>
    </row>
    <row r="71" spans="1:12" s="330" customFormat="1">
      <c r="A71" s="339"/>
      <c r="B71" s="339"/>
      <c r="C71" s="345"/>
      <c r="D71" s="340"/>
      <c r="E71" s="340"/>
      <c r="F71" s="351"/>
      <c r="G71" s="348"/>
      <c r="H71" s="348"/>
      <c r="I71" s="348"/>
      <c r="J71" s="348"/>
      <c r="K71" s="348"/>
      <c r="L71" s="348"/>
    </row>
    <row r="72" spans="1:12" s="330" customFormat="1">
      <c r="A72" s="343" t="s">
        <v>239</v>
      </c>
      <c r="B72" s="373"/>
      <c r="C72" s="345"/>
      <c r="D72" s="376" t="s">
        <v>477</v>
      </c>
      <c r="E72" s="344"/>
      <c r="F72" s="351"/>
      <c r="G72" s="348"/>
      <c r="H72" s="348"/>
      <c r="I72" s="348"/>
      <c r="J72" s="348"/>
      <c r="K72" s="348"/>
      <c r="L72" s="348"/>
    </row>
    <row r="73" spans="1:12" s="330" customFormat="1">
      <c r="A73" s="343" t="s">
        <v>630</v>
      </c>
      <c r="B73" s="373"/>
      <c r="C73" s="345"/>
      <c r="D73" s="344"/>
      <c r="E73" s="344"/>
      <c r="F73" s="351"/>
      <c r="G73" s="348"/>
      <c r="H73" s="348"/>
      <c r="I73" s="348"/>
      <c r="J73" s="348"/>
      <c r="K73" s="348"/>
      <c r="L73" s="348"/>
    </row>
    <row r="74" spans="1:12" s="330" customFormat="1">
      <c r="A74" s="330" t="s">
        <v>240</v>
      </c>
      <c r="B74" s="373"/>
      <c r="C74" s="345"/>
      <c r="D74" s="345"/>
      <c r="E74" s="345"/>
      <c r="F74" s="351"/>
      <c r="G74" s="348"/>
      <c r="H74" s="348"/>
      <c r="I74" s="348"/>
      <c r="J74" s="348"/>
      <c r="K74" s="348"/>
      <c r="L74" s="348"/>
    </row>
    <row r="75" spans="1:12" s="330" customFormat="1">
      <c r="A75" s="377"/>
      <c r="B75" s="377"/>
      <c r="E75" s="378"/>
      <c r="F75" s="351"/>
      <c r="G75" s="348"/>
      <c r="H75" s="348"/>
      <c r="I75" s="348"/>
      <c r="J75" s="348"/>
      <c r="K75" s="348"/>
      <c r="L75" s="348"/>
    </row>
    <row r="76" spans="1:12" s="330" customFormat="1">
      <c r="A76" s="377"/>
      <c r="B76" s="377"/>
      <c r="E76" s="378"/>
      <c r="F76" s="351"/>
      <c r="G76" s="348"/>
      <c r="H76" s="348"/>
      <c r="I76" s="348"/>
      <c r="J76" s="348"/>
      <c r="K76" s="348"/>
      <c r="L76" s="348"/>
    </row>
    <row r="77" spans="1:12" s="330" customFormat="1">
      <c r="A77" s="512"/>
      <c r="B77" s="512"/>
      <c r="C77" s="379"/>
      <c r="D77" s="512"/>
      <c r="E77" s="512"/>
      <c r="F77" s="351"/>
      <c r="G77" s="348"/>
      <c r="H77" s="348"/>
      <c r="I77" s="348"/>
      <c r="J77" s="348"/>
      <c r="K77" s="348"/>
      <c r="L77" s="348"/>
    </row>
    <row r="78" spans="1:12" s="330" customFormat="1">
      <c r="A78" s="510"/>
      <c r="B78" s="510"/>
      <c r="C78" s="380"/>
      <c r="D78" s="510"/>
      <c r="E78" s="510"/>
      <c r="F78" s="351"/>
      <c r="G78" s="348"/>
      <c r="H78" s="348"/>
      <c r="I78" s="348"/>
      <c r="J78" s="348"/>
      <c r="K78" s="348"/>
      <c r="L78" s="348"/>
    </row>
    <row r="79" spans="1:12" s="330" customFormat="1" ht="13.15" customHeight="1">
      <c r="A79" s="511"/>
      <c r="B79" s="511"/>
      <c r="C79" s="381"/>
      <c r="D79" s="509"/>
      <c r="E79" s="509"/>
      <c r="F79" s="351"/>
      <c r="G79" s="348"/>
      <c r="H79" s="348"/>
      <c r="I79" s="348"/>
      <c r="J79" s="348"/>
      <c r="K79" s="348"/>
      <c r="L79" s="348"/>
    </row>
    <row r="80" spans="1:12" s="330" customFormat="1">
      <c r="F80" s="351"/>
      <c r="G80" s="348"/>
      <c r="H80" s="348"/>
      <c r="I80" s="348"/>
      <c r="J80" s="348"/>
      <c r="K80" s="348"/>
      <c r="L80" s="348"/>
    </row>
    <row r="81" spans="6:12" s="330" customFormat="1">
      <c r="F81" s="351"/>
      <c r="G81" s="348"/>
      <c r="H81" s="348"/>
      <c r="I81" s="348"/>
      <c r="J81" s="348"/>
      <c r="K81" s="348"/>
      <c r="L81" s="348"/>
    </row>
    <row r="82" spans="6:12" s="330" customFormat="1">
      <c r="F82" s="351"/>
      <c r="G82" s="348"/>
      <c r="H82" s="348"/>
      <c r="I82" s="348"/>
      <c r="J82" s="348"/>
      <c r="K82" s="348"/>
      <c r="L82" s="348"/>
    </row>
    <row r="83" spans="6:12" s="330" customFormat="1">
      <c r="F83" s="351"/>
      <c r="G83" s="348"/>
      <c r="H83" s="348"/>
      <c r="I83" s="348"/>
      <c r="J83" s="348"/>
      <c r="K83" s="348"/>
      <c r="L83" s="348"/>
    </row>
    <row r="84" spans="6:12" s="330" customFormat="1">
      <c r="F84" s="351"/>
      <c r="G84" s="348"/>
      <c r="H84" s="348"/>
      <c r="I84" s="348"/>
      <c r="J84" s="348"/>
      <c r="K84" s="348"/>
      <c r="L84" s="348"/>
    </row>
    <row r="85" spans="6:12" s="330" customFormat="1">
      <c r="F85" s="351"/>
      <c r="G85" s="348"/>
      <c r="H85" s="348"/>
      <c r="I85" s="348"/>
      <c r="J85" s="348"/>
      <c r="K85" s="348"/>
      <c r="L85" s="348"/>
    </row>
    <row r="86" spans="6:12" s="330" customFormat="1">
      <c r="F86" s="351"/>
      <c r="G86" s="348"/>
      <c r="H86" s="348"/>
      <c r="I86" s="348"/>
      <c r="J86" s="348"/>
      <c r="K86" s="348"/>
      <c r="L86" s="348"/>
    </row>
    <row r="87" spans="6:12" s="330" customFormat="1">
      <c r="F87" s="351"/>
      <c r="G87" s="348"/>
      <c r="H87" s="348"/>
      <c r="I87" s="348"/>
      <c r="J87" s="348"/>
      <c r="K87" s="348"/>
      <c r="L87" s="348"/>
    </row>
    <row r="88" spans="6:12" s="330" customFormat="1">
      <c r="F88" s="351"/>
      <c r="G88" s="348"/>
      <c r="H88" s="348"/>
      <c r="I88" s="348"/>
      <c r="J88" s="348"/>
      <c r="K88" s="348"/>
      <c r="L88" s="348"/>
    </row>
    <row r="89" spans="6:12" s="330" customFormat="1">
      <c r="F89" s="351"/>
      <c r="G89" s="348"/>
      <c r="H89" s="348"/>
      <c r="I89" s="348"/>
      <c r="J89" s="348"/>
      <c r="K89" s="348"/>
      <c r="L89" s="348"/>
    </row>
    <row r="90" spans="6:12" s="330" customFormat="1">
      <c r="F90" s="351"/>
      <c r="G90" s="348"/>
      <c r="H90" s="348"/>
      <c r="I90" s="348"/>
      <c r="J90" s="348"/>
      <c r="K90" s="348"/>
      <c r="L90" s="348"/>
    </row>
    <row r="91" spans="6:12" s="330" customFormat="1">
      <c r="F91" s="351"/>
      <c r="G91" s="348"/>
      <c r="H91" s="348"/>
      <c r="I91" s="348"/>
      <c r="J91" s="348"/>
      <c r="K91" s="348"/>
      <c r="L91" s="34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10" zoomScaleNormal="100" zoomScaleSheetLayoutView="100" workbookViewId="0">
      <selection activeCell="E16" sqref="E16"/>
    </sheetView>
  </sheetViews>
  <sheetFormatPr defaultColWidth="9.140625" defaultRowHeight="15"/>
  <cols>
    <col min="1" max="1" width="9.28515625" style="298" bestFit="1" customWidth="1"/>
    <col min="2" max="2" width="50" style="298" customWidth="1"/>
    <col min="3" max="3" width="13.5703125" style="298" customWidth="1"/>
    <col min="4" max="4" width="22.5703125" style="346" customWidth="1"/>
    <col min="5" max="5" width="22" style="346" customWidth="1"/>
    <col min="6" max="6" width="23.5703125" style="305" customWidth="1"/>
    <col min="7" max="7" width="21.5703125" style="297" customWidth="1"/>
    <col min="8" max="8" width="18" style="298" hidden="1" customWidth="1"/>
    <col min="9" max="9" width="18.85546875" style="298" hidden="1" customWidth="1"/>
    <col min="10" max="10" width="0" style="298" hidden="1" customWidth="1"/>
    <col min="11" max="11" width="31.42578125" style="299" customWidth="1"/>
    <col min="12" max="13" width="18" style="299" bestFit="1" customWidth="1"/>
    <col min="14" max="14" width="18.140625" style="299" bestFit="1" customWidth="1"/>
    <col min="15" max="15" width="18" style="299" bestFit="1" customWidth="1"/>
    <col min="16" max="17" width="9.140625" style="299"/>
    <col min="18" max="18" width="15" style="299" bestFit="1" customWidth="1"/>
    <col min="19" max="20" width="9.140625" style="299"/>
    <col min="21" max="21" width="16.140625" style="299" bestFit="1" customWidth="1"/>
    <col min="22" max="22" width="13.5703125" style="299" bestFit="1" customWidth="1"/>
    <col min="23" max="23" width="14.140625" style="299" bestFit="1" customWidth="1"/>
    <col min="24" max="16384" width="9.140625" style="298"/>
  </cols>
  <sheetData>
    <row r="1" spans="1:23" ht="23.25" customHeight="1">
      <c r="A1" s="513" t="s">
        <v>539</v>
      </c>
      <c r="B1" s="513"/>
      <c r="C1" s="513"/>
      <c r="D1" s="513"/>
      <c r="E1" s="513"/>
      <c r="F1" s="513"/>
    </row>
    <row r="2" spans="1:23" ht="25.5" customHeight="1">
      <c r="A2" s="514" t="s">
        <v>540</v>
      </c>
      <c r="B2" s="514"/>
      <c r="C2" s="514"/>
      <c r="D2" s="514"/>
      <c r="E2" s="514"/>
      <c r="F2" s="514"/>
    </row>
    <row r="3" spans="1:23" ht="15" customHeight="1">
      <c r="A3" s="515" t="s">
        <v>282</v>
      </c>
      <c r="B3" s="515"/>
      <c r="C3" s="515"/>
      <c r="D3" s="515"/>
      <c r="E3" s="515"/>
      <c r="F3" s="515"/>
    </row>
    <row r="4" spans="1:23">
      <c r="A4" s="515"/>
      <c r="B4" s="515"/>
      <c r="C4" s="515"/>
      <c r="D4" s="515"/>
      <c r="E4" s="515"/>
      <c r="F4" s="515"/>
    </row>
    <row r="5" spans="1:23">
      <c r="A5" s="516" t="str">
        <f>'ngay thang'!B12</f>
        <v>Tại ngày 31 tháng 01 năm 2023/As at 31 Jan 2023</v>
      </c>
      <c r="B5" s="516"/>
      <c r="C5" s="516"/>
      <c r="D5" s="516"/>
      <c r="E5" s="516"/>
      <c r="F5" s="516"/>
    </row>
    <row r="6" spans="1:23">
      <c r="A6" s="300"/>
      <c r="B6" s="300"/>
      <c r="C6" s="300"/>
      <c r="D6" s="300"/>
      <c r="E6" s="300"/>
      <c r="F6" s="301"/>
    </row>
    <row r="7" spans="1:23" ht="30" customHeight="1">
      <c r="A7" s="504" t="s">
        <v>247</v>
      </c>
      <c r="B7" s="504"/>
      <c r="C7" s="504" t="s">
        <v>636</v>
      </c>
      <c r="D7" s="504"/>
      <c r="E7" s="504"/>
      <c r="F7" s="504"/>
    </row>
    <row r="8" spans="1:23" ht="30" customHeight="1">
      <c r="A8" s="504" t="s">
        <v>245</v>
      </c>
      <c r="B8" s="504"/>
      <c r="C8" s="504" t="s">
        <v>476</v>
      </c>
      <c r="D8" s="504"/>
      <c r="E8" s="504"/>
      <c r="F8" s="504"/>
    </row>
    <row r="9" spans="1:23" ht="30" customHeight="1">
      <c r="A9" s="503" t="s">
        <v>244</v>
      </c>
      <c r="B9" s="503"/>
      <c r="C9" s="503" t="s">
        <v>246</v>
      </c>
      <c r="D9" s="503"/>
      <c r="E9" s="503"/>
      <c r="F9" s="503"/>
    </row>
    <row r="10" spans="1:23" ht="30" customHeight="1">
      <c r="A10" s="503" t="s">
        <v>248</v>
      </c>
      <c r="B10" s="503"/>
      <c r="C10" s="503" t="str">
        <f>'ngay thang'!B14</f>
        <v>Ngày 06 tháng 02 năm 2023
06 Feb 2023</v>
      </c>
      <c r="D10" s="503"/>
      <c r="E10" s="503"/>
      <c r="F10" s="503"/>
    </row>
    <row r="11" spans="1:23" ht="19.5" customHeight="1">
      <c r="A11" s="302"/>
      <c r="B11" s="302"/>
      <c r="C11" s="302"/>
      <c r="D11" s="302"/>
      <c r="E11" s="302"/>
      <c r="F11" s="302"/>
    </row>
    <row r="12" spans="1:23" ht="21.75" customHeight="1">
      <c r="A12" s="303" t="s">
        <v>283</v>
      </c>
      <c r="D12" s="304"/>
      <c r="E12" s="304"/>
    </row>
    <row r="13" spans="1:23" ht="53.25" customHeight="1">
      <c r="A13" s="306" t="s">
        <v>199</v>
      </c>
      <c r="B13" s="306" t="s">
        <v>200</v>
      </c>
      <c r="C13" s="306" t="s">
        <v>201</v>
      </c>
      <c r="D13" s="307" t="s">
        <v>306</v>
      </c>
      <c r="E13" s="308" t="s">
        <v>307</v>
      </c>
      <c r="F13" s="309" t="s">
        <v>234</v>
      </c>
      <c r="I13" s="310" t="s">
        <v>237</v>
      </c>
      <c r="J13" s="310"/>
    </row>
    <row r="14" spans="1:23" s="317" customFormat="1" ht="25.5">
      <c r="A14" s="311" t="s">
        <v>46</v>
      </c>
      <c r="B14" s="312" t="s">
        <v>251</v>
      </c>
      <c r="C14" s="313" t="s">
        <v>88</v>
      </c>
      <c r="D14" s="314"/>
      <c r="E14" s="315"/>
      <c r="F14" s="316"/>
      <c r="G14" s="297"/>
      <c r="K14" s="299"/>
      <c r="L14" s="299"/>
      <c r="M14" s="299"/>
      <c r="N14" s="299"/>
      <c r="O14" s="299"/>
      <c r="P14" s="299"/>
      <c r="Q14" s="299"/>
      <c r="R14" s="299"/>
      <c r="S14" s="299"/>
      <c r="T14" s="299"/>
      <c r="U14" s="299"/>
      <c r="V14" s="299"/>
      <c r="W14" s="299"/>
    </row>
    <row r="15" spans="1:23" s="317" customFormat="1" ht="25.5">
      <c r="A15" s="311" t="s">
        <v>89</v>
      </c>
      <c r="B15" s="313" t="s">
        <v>395</v>
      </c>
      <c r="C15" s="313" t="s">
        <v>90</v>
      </c>
      <c r="D15" s="456">
        <v>9775275846</v>
      </c>
      <c r="E15" s="457">
        <v>27354786769</v>
      </c>
      <c r="F15" s="318" t="str">
        <f>IFERROR(D15/G15," ")</f>
        <v xml:space="preserve"> </v>
      </c>
      <c r="G15" s="297"/>
      <c r="K15" s="299"/>
      <c r="L15" s="299"/>
      <c r="M15" s="299"/>
      <c r="N15" s="299"/>
      <c r="O15" s="299"/>
      <c r="P15" s="299"/>
      <c r="Q15" s="299"/>
      <c r="R15" s="299"/>
      <c r="S15" s="299"/>
      <c r="T15" s="299"/>
      <c r="U15" s="299"/>
      <c r="V15" s="299"/>
      <c r="W15" s="299"/>
    </row>
    <row r="16" spans="1:23" s="317" customFormat="1" ht="25.5">
      <c r="A16" s="311"/>
      <c r="B16" s="319" t="s">
        <v>541</v>
      </c>
      <c r="C16" s="313" t="s">
        <v>91</v>
      </c>
      <c r="D16" s="456">
        <v>7000000000</v>
      </c>
      <c r="E16" s="456">
        <v>10500000000</v>
      </c>
      <c r="F16" s="318" t="str">
        <f>IFERROR(D16/G16," ")</f>
        <v xml:space="preserve"> </v>
      </c>
      <c r="G16" s="297"/>
      <c r="K16" s="299"/>
      <c r="L16" s="299"/>
      <c r="M16" s="299"/>
      <c r="N16" s="299"/>
      <c r="O16" s="299"/>
      <c r="P16" s="299"/>
      <c r="Q16" s="299"/>
      <c r="R16" s="299"/>
      <c r="S16" s="299"/>
      <c r="T16" s="299"/>
      <c r="U16" s="299"/>
      <c r="V16" s="299"/>
      <c r="W16" s="299"/>
    </row>
    <row r="17" spans="1:23" s="317" customFormat="1" ht="25.5">
      <c r="A17" s="311"/>
      <c r="B17" s="319" t="s">
        <v>396</v>
      </c>
      <c r="C17" s="313" t="s">
        <v>92</v>
      </c>
      <c r="D17" s="456">
        <v>2775275846</v>
      </c>
      <c r="E17" s="457">
        <v>16854786769</v>
      </c>
      <c r="F17" s="318" t="str">
        <f>IFERROR(D17/G17," ")</f>
        <v xml:space="preserve"> </v>
      </c>
      <c r="G17" s="297"/>
      <c r="K17" s="299"/>
      <c r="L17" s="299"/>
      <c r="M17" s="299"/>
      <c r="N17" s="299"/>
      <c r="O17" s="299"/>
      <c r="P17" s="299"/>
      <c r="Q17" s="299"/>
      <c r="R17" s="299"/>
      <c r="S17" s="299"/>
      <c r="T17" s="299"/>
      <c r="U17" s="299"/>
      <c r="V17" s="299"/>
      <c r="W17" s="299"/>
    </row>
    <row r="18" spans="1:23" s="317" customFormat="1" ht="25.5">
      <c r="A18" s="311" t="s">
        <v>93</v>
      </c>
      <c r="B18" s="313" t="s">
        <v>398</v>
      </c>
      <c r="C18" s="313" t="s">
        <v>94</v>
      </c>
      <c r="D18" s="456">
        <v>50455840000</v>
      </c>
      <c r="E18" s="457">
        <v>31250505000</v>
      </c>
      <c r="F18" s="318" t="str">
        <f t="shared" ref="F18:F57" si="0">IFERROR(D18/G18," ")</f>
        <v xml:space="preserve"> </v>
      </c>
      <c r="G18" s="297"/>
      <c r="K18" s="299"/>
      <c r="L18" s="299"/>
      <c r="M18" s="299"/>
      <c r="N18" s="299"/>
      <c r="O18" s="299"/>
      <c r="P18" s="299"/>
      <c r="Q18" s="299"/>
      <c r="R18" s="299"/>
      <c r="S18" s="299"/>
      <c r="T18" s="299"/>
      <c r="U18" s="299"/>
      <c r="V18" s="299"/>
      <c r="W18" s="299"/>
    </row>
    <row r="19" spans="1:23" s="317" customFormat="1" ht="25.5">
      <c r="A19" s="311"/>
      <c r="B19" s="319" t="s">
        <v>399</v>
      </c>
      <c r="C19" s="313" t="s">
        <v>95</v>
      </c>
      <c r="D19" s="457">
        <v>50455840000</v>
      </c>
      <c r="E19" s="457">
        <v>31250505000</v>
      </c>
      <c r="F19" s="318"/>
      <c r="G19" s="297"/>
      <c r="K19" s="299"/>
      <c r="L19" s="299"/>
      <c r="M19" s="299"/>
      <c r="N19" s="299"/>
      <c r="O19" s="299"/>
      <c r="P19" s="299"/>
      <c r="Q19" s="299"/>
      <c r="R19" s="299"/>
      <c r="S19" s="299"/>
      <c r="T19" s="299"/>
      <c r="U19" s="299"/>
      <c r="V19" s="299"/>
      <c r="W19" s="299"/>
    </row>
    <row r="20" spans="1:23" s="317" customFormat="1" ht="25.5">
      <c r="A20" s="311"/>
      <c r="B20" s="319" t="s">
        <v>400</v>
      </c>
      <c r="C20" s="313" t="s">
        <v>96</v>
      </c>
      <c r="D20" s="456" t="s">
        <v>685</v>
      </c>
      <c r="E20" s="456" t="s">
        <v>685</v>
      </c>
      <c r="F20" s="318" t="str">
        <f t="shared" si="0"/>
        <v xml:space="preserve"> </v>
      </c>
      <c r="G20" s="297"/>
      <c r="K20" s="299"/>
      <c r="L20" s="299"/>
      <c r="M20" s="299"/>
      <c r="N20" s="299"/>
      <c r="O20" s="299"/>
      <c r="P20" s="299"/>
      <c r="Q20" s="299"/>
      <c r="R20" s="299"/>
      <c r="S20" s="299"/>
      <c r="T20" s="299"/>
      <c r="U20" s="299"/>
      <c r="V20" s="299"/>
      <c r="W20" s="299"/>
    </row>
    <row r="21" spans="1:23" s="317" customFormat="1" ht="25.5">
      <c r="A21" s="311"/>
      <c r="B21" s="319" t="s">
        <v>401</v>
      </c>
      <c r="C21" s="313" t="s">
        <v>181</v>
      </c>
      <c r="D21" s="456" t="s">
        <v>685</v>
      </c>
      <c r="E21" s="456" t="s">
        <v>685</v>
      </c>
      <c r="F21" s="318" t="str">
        <f t="shared" si="0"/>
        <v xml:space="preserve"> </v>
      </c>
      <c r="G21" s="297"/>
      <c r="K21" s="299"/>
      <c r="L21" s="299"/>
      <c r="M21" s="299"/>
      <c r="N21" s="299"/>
      <c r="O21" s="299"/>
      <c r="P21" s="299"/>
      <c r="Q21" s="299"/>
      <c r="R21" s="299"/>
      <c r="S21" s="299"/>
      <c r="T21" s="299"/>
      <c r="U21" s="299"/>
      <c r="V21" s="299"/>
      <c r="W21" s="299"/>
    </row>
    <row r="22" spans="1:23" s="317" customFormat="1" ht="25.5">
      <c r="A22" s="311"/>
      <c r="B22" s="319" t="s">
        <v>291</v>
      </c>
      <c r="C22" s="313" t="s">
        <v>182</v>
      </c>
      <c r="D22" s="456" t="s">
        <v>685</v>
      </c>
      <c r="E22" s="456" t="s">
        <v>685</v>
      </c>
      <c r="F22" s="318"/>
      <c r="G22" s="297"/>
      <c r="K22" s="299"/>
      <c r="L22" s="299"/>
      <c r="M22" s="299"/>
      <c r="N22" s="299"/>
      <c r="O22" s="299"/>
      <c r="P22" s="299"/>
      <c r="Q22" s="299"/>
      <c r="R22" s="299"/>
      <c r="S22" s="299"/>
      <c r="T22" s="299"/>
      <c r="U22" s="299"/>
      <c r="V22" s="299"/>
      <c r="W22" s="299"/>
    </row>
    <row r="23" spans="1:23" s="317" customFormat="1" ht="25.5">
      <c r="A23" s="311" t="s">
        <v>97</v>
      </c>
      <c r="B23" s="319" t="s">
        <v>571</v>
      </c>
      <c r="C23" s="313"/>
      <c r="D23" s="456" t="s">
        <v>685</v>
      </c>
      <c r="E23" s="456" t="s">
        <v>685</v>
      </c>
      <c r="F23" s="318"/>
      <c r="G23" s="297"/>
      <c r="K23" s="299"/>
      <c r="L23" s="299"/>
      <c r="M23" s="299"/>
      <c r="N23" s="299"/>
      <c r="O23" s="299"/>
      <c r="P23" s="299"/>
      <c r="Q23" s="299"/>
      <c r="R23" s="299"/>
      <c r="S23" s="299"/>
      <c r="T23" s="299"/>
      <c r="U23" s="299"/>
      <c r="V23" s="299"/>
      <c r="W23" s="299"/>
    </row>
    <row r="24" spans="1:23" s="317" customFormat="1" ht="25.5">
      <c r="A24" s="311" t="s">
        <v>99</v>
      </c>
      <c r="B24" s="313" t="s">
        <v>402</v>
      </c>
      <c r="C24" s="313" t="s">
        <v>98</v>
      </c>
      <c r="D24" s="456">
        <v>317500000</v>
      </c>
      <c r="E24" s="456">
        <v>235000000</v>
      </c>
      <c r="F24" s="318" t="str">
        <f t="shared" si="0"/>
        <v xml:space="preserve"> </v>
      </c>
      <c r="G24" s="297"/>
      <c r="K24" s="299"/>
      <c r="L24" s="299"/>
      <c r="M24" s="299"/>
      <c r="N24" s="299"/>
      <c r="O24" s="299"/>
      <c r="P24" s="299"/>
      <c r="Q24" s="299"/>
      <c r="R24" s="299"/>
      <c r="S24" s="299"/>
      <c r="T24" s="299"/>
      <c r="U24" s="299"/>
      <c r="V24" s="299"/>
      <c r="W24" s="299"/>
    </row>
    <row r="25" spans="1:23" s="317" customFormat="1" ht="25.5">
      <c r="A25" s="311" t="s">
        <v>101</v>
      </c>
      <c r="B25" s="313" t="s">
        <v>403</v>
      </c>
      <c r="C25" s="313" t="s">
        <v>100</v>
      </c>
      <c r="D25" s="456">
        <v>18410958</v>
      </c>
      <c r="E25" s="457">
        <v>29342466</v>
      </c>
      <c r="F25" s="318" t="str">
        <f t="shared" si="0"/>
        <v xml:space="preserve"> </v>
      </c>
      <c r="G25" s="297"/>
      <c r="K25" s="299"/>
      <c r="L25" s="299"/>
      <c r="M25" s="299"/>
      <c r="N25" s="299"/>
      <c r="O25" s="299"/>
      <c r="P25" s="299"/>
      <c r="Q25" s="299"/>
      <c r="R25" s="299"/>
      <c r="S25" s="299"/>
      <c r="T25" s="299"/>
      <c r="U25" s="299"/>
      <c r="V25" s="299"/>
      <c r="W25" s="299"/>
    </row>
    <row r="26" spans="1:23" s="317" customFormat="1" ht="25.5">
      <c r="A26" s="311" t="s">
        <v>103</v>
      </c>
      <c r="B26" s="313" t="s">
        <v>570</v>
      </c>
      <c r="C26" s="313"/>
      <c r="D26" s="456" t="s">
        <v>685</v>
      </c>
      <c r="E26" s="456" t="s">
        <v>685</v>
      </c>
      <c r="F26" s="318"/>
      <c r="G26" s="297"/>
      <c r="K26" s="299"/>
      <c r="L26" s="299"/>
      <c r="M26" s="299"/>
      <c r="N26" s="299"/>
      <c r="O26" s="299"/>
      <c r="P26" s="299"/>
      <c r="Q26" s="299"/>
      <c r="R26" s="299"/>
      <c r="S26" s="299"/>
      <c r="T26" s="299"/>
      <c r="U26" s="299"/>
      <c r="V26" s="299"/>
      <c r="W26" s="299"/>
    </row>
    <row r="27" spans="1:23" s="317" customFormat="1" ht="25.5">
      <c r="A27" s="311" t="s">
        <v>105</v>
      </c>
      <c r="B27" s="313" t="s">
        <v>404</v>
      </c>
      <c r="C27" s="313" t="s">
        <v>102</v>
      </c>
      <c r="D27" s="456" t="s">
        <v>685</v>
      </c>
      <c r="E27" s="456" t="s">
        <v>685</v>
      </c>
      <c r="F27" s="318"/>
      <c r="G27" s="297"/>
      <c r="K27" s="299"/>
      <c r="L27" s="299"/>
      <c r="M27" s="299"/>
      <c r="N27" s="299"/>
      <c r="O27" s="299"/>
      <c r="P27" s="299"/>
      <c r="Q27" s="299"/>
      <c r="R27" s="299"/>
      <c r="S27" s="299"/>
      <c r="T27" s="299"/>
      <c r="U27" s="299"/>
      <c r="V27" s="299"/>
      <c r="W27" s="299"/>
    </row>
    <row r="28" spans="1:23" s="317" customFormat="1" ht="25.5">
      <c r="A28" s="311" t="s">
        <v>107</v>
      </c>
      <c r="B28" s="313" t="s">
        <v>405</v>
      </c>
      <c r="C28" s="313" t="s">
        <v>104</v>
      </c>
      <c r="D28" s="456" t="s">
        <v>685</v>
      </c>
      <c r="E28" s="456" t="s">
        <v>685</v>
      </c>
      <c r="F28" s="318"/>
      <c r="G28" s="297"/>
      <c r="K28" s="299"/>
      <c r="L28" s="299"/>
      <c r="M28" s="299"/>
      <c r="N28" s="299"/>
      <c r="O28" s="299"/>
      <c r="P28" s="299"/>
      <c r="Q28" s="299"/>
      <c r="R28" s="299"/>
      <c r="S28" s="299"/>
      <c r="T28" s="299"/>
      <c r="U28" s="299"/>
      <c r="V28" s="299"/>
      <c r="W28" s="299"/>
    </row>
    <row r="29" spans="1:23" s="317" customFormat="1" ht="25.5">
      <c r="A29" s="311" t="s">
        <v>542</v>
      </c>
      <c r="B29" s="313" t="s">
        <v>406</v>
      </c>
      <c r="C29" s="313" t="s">
        <v>106</v>
      </c>
      <c r="D29" s="456" t="s">
        <v>685</v>
      </c>
      <c r="E29" s="456" t="s">
        <v>685</v>
      </c>
      <c r="F29" s="318"/>
      <c r="G29" s="297"/>
      <c r="K29" s="299"/>
      <c r="L29" s="299"/>
      <c r="M29" s="299"/>
      <c r="N29" s="299"/>
      <c r="O29" s="299"/>
      <c r="P29" s="299"/>
      <c r="Q29" s="299"/>
      <c r="R29" s="299"/>
      <c r="S29" s="299"/>
      <c r="T29" s="299"/>
      <c r="U29" s="299"/>
      <c r="V29" s="299"/>
      <c r="W29" s="299"/>
    </row>
    <row r="30" spans="1:23" s="322" customFormat="1" ht="25.5">
      <c r="A30" s="320" t="s">
        <v>543</v>
      </c>
      <c r="B30" s="312" t="s">
        <v>252</v>
      </c>
      <c r="C30" s="312" t="s">
        <v>108</v>
      </c>
      <c r="D30" s="458">
        <v>60567026804</v>
      </c>
      <c r="E30" s="459">
        <v>58869634235</v>
      </c>
      <c r="F30" s="321" t="str">
        <f t="shared" si="0"/>
        <v xml:space="preserve"> </v>
      </c>
      <c r="G30" s="297"/>
      <c r="K30" s="299"/>
      <c r="L30" s="299"/>
      <c r="M30" s="299"/>
      <c r="N30" s="299"/>
      <c r="O30" s="299"/>
      <c r="P30" s="299"/>
      <c r="Q30" s="299"/>
      <c r="R30" s="299"/>
      <c r="S30" s="299"/>
      <c r="T30" s="299"/>
      <c r="U30" s="299"/>
      <c r="V30" s="299"/>
      <c r="W30" s="299"/>
    </row>
    <row r="31" spans="1:23" s="317" customFormat="1" ht="25.5">
      <c r="A31" s="320" t="s">
        <v>56</v>
      </c>
      <c r="B31" s="312" t="s">
        <v>253</v>
      </c>
      <c r="C31" s="313" t="s">
        <v>109</v>
      </c>
      <c r="D31" s="456" t="s">
        <v>685</v>
      </c>
      <c r="E31" s="456" t="s">
        <v>685</v>
      </c>
      <c r="F31" s="318"/>
      <c r="G31" s="297"/>
      <c r="K31" s="299"/>
      <c r="L31" s="299"/>
      <c r="M31" s="299"/>
      <c r="N31" s="299"/>
      <c r="O31" s="299"/>
      <c r="P31" s="299"/>
      <c r="Q31" s="299"/>
      <c r="R31" s="299"/>
      <c r="S31" s="299"/>
      <c r="T31" s="299"/>
      <c r="U31" s="299"/>
      <c r="V31" s="299"/>
      <c r="W31" s="299"/>
    </row>
    <row r="32" spans="1:23" s="317" customFormat="1" ht="38.25">
      <c r="A32" s="320" t="s">
        <v>110</v>
      </c>
      <c r="B32" s="312" t="s">
        <v>544</v>
      </c>
      <c r="C32" s="313"/>
      <c r="D32" s="456" t="s">
        <v>685</v>
      </c>
      <c r="E32" s="456" t="s">
        <v>685</v>
      </c>
      <c r="F32" s="318"/>
      <c r="G32" s="297"/>
      <c r="K32" s="299"/>
      <c r="L32" s="299"/>
      <c r="M32" s="299"/>
      <c r="N32" s="299"/>
      <c r="O32" s="299"/>
      <c r="P32" s="299"/>
      <c r="Q32" s="299"/>
      <c r="R32" s="299"/>
      <c r="S32" s="299"/>
      <c r="T32" s="299"/>
      <c r="U32" s="299"/>
      <c r="V32" s="299"/>
      <c r="W32" s="299"/>
    </row>
    <row r="33" spans="1:23" s="317" customFormat="1" ht="38.25" customHeight="1">
      <c r="A33" s="320" t="s">
        <v>112</v>
      </c>
      <c r="B33" s="312" t="s">
        <v>407</v>
      </c>
      <c r="C33" s="312" t="s">
        <v>111</v>
      </c>
      <c r="D33" s="458" t="s">
        <v>685</v>
      </c>
      <c r="E33" s="459">
        <v>3924794000</v>
      </c>
      <c r="F33" s="318"/>
      <c r="G33" s="297"/>
      <c r="K33" s="299"/>
      <c r="L33" s="299"/>
      <c r="M33" s="299"/>
      <c r="N33" s="299"/>
      <c r="O33" s="299"/>
      <c r="P33" s="299"/>
      <c r="Q33" s="299"/>
      <c r="R33" s="299"/>
      <c r="S33" s="299"/>
      <c r="T33" s="299"/>
      <c r="U33" s="299"/>
      <c r="V33" s="299"/>
      <c r="W33" s="299"/>
    </row>
    <row r="34" spans="1:23" s="317" customFormat="1" ht="25.5">
      <c r="A34" s="311"/>
      <c r="B34" s="319" t="s">
        <v>572</v>
      </c>
      <c r="C34" s="313" t="s">
        <v>241</v>
      </c>
      <c r="D34" s="456" t="s">
        <v>685</v>
      </c>
      <c r="E34" s="460">
        <v>3924794000</v>
      </c>
      <c r="F34" s="318"/>
      <c r="G34" s="297"/>
      <c r="K34" s="299"/>
      <c r="L34" s="299"/>
      <c r="M34" s="299"/>
      <c r="N34" s="299"/>
      <c r="O34" s="299"/>
      <c r="P34" s="299"/>
      <c r="Q34" s="299"/>
      <c r="R34" s="299"/>
      <c r="S34" s="299"/>
      <c r="T34" s="299"/>
      <c r="U34" s="299"/>
      <c r="V34" s="299"/>
      <c r="W34" s="299"/>
    </row>
    <row r="35" spans="1:23" s="317" customFormat="1" ht="25.5">
      <c r="A35" s="311"/>
      <c r="B35" s="319" t="s">
        <v>408</v>
      </c>
      <c r="C35" s="313" t="s">
        <v>254</v>
      </c>
      <c r="D35" s="456" t="s">
        <v>685</v>
      </c>
      <c r="E35" s="461"/>
      <c r="F35" s="318"/>
      <c r="G35" s="297"/>
      <c r="K35" s="299"/>
      <c r="L35" s="299"/>
      <c r="M35" s="299"/>
      <c r="N35" s="299"/>
      <c r="O35" s="299"/>
      <c r="P35" s="299"/>
      <c r="Q35" s="299"/>
      <c r="R35" s="299"/>
      <c r="S35" s="299"/>
      <c r="T35" s="299"/>
      <c r="U35" s="299"/>
      <c r="V35" s="299"/>
      <c r="W35" s="299"/>
    </row>
    <row r="36" spans="1:23" s="317" customFormat="1" ht="25.5">
      <c r="A36" s="320" t="s">
        <v>114</v>
      </c>
      <c r="B36" s="312" t="s">
        <v>409</v>
      </c>
      <c r="C36" s="312" t="s">
        <v>113</v>
      </c>
      <c r="D36" s="458">
        <v>180877724</v>
      </c>
      <c r="E36" s="459">
        <v>147873952</v>
      </c>
      <c r="F36" s="321" t="str">
        <f t="shared" si="0"/>
        <v xml:space="preserve"> </v>
      </c>
      <c r="G36" s="297"/>
      <c r="K36" s="299"/>
      <c r="L36" s="299"/>
      <c r="M36" s="299"/>
      <c r="N36" s="299"/>
      <c r="O36" s="299"/>
      <c r="P36" s="299"/>
      <c r="Q36" s="299"/>
      <c r="R36" s="299"/>
      <c r="S36" s="299"/>
      <c r="T36" s="299"/>
      <c r="U36" s="299"/>
      <c r="V36" s="299"/>
      <c r="W36" s="299"/>
    </row>
    <row r="37" spans="1:23" s="317" customFormat="1" ht="25.5">
      <c r="A37" s="311"/>
      <c r="B37" s="313" t="s">
        <v>410</v>
      </c>
      <c r="C37" s="313" t="s">
        <v>242</v>
      </c>
      <c r="D37" s="456">
        <v>267268</v>
      </c>
      <c r="E37" s="456">
        <v>221580</v>
      </c>
      <c r="F37" s="318" t="str">
        <f>IFERROR(D37/G37," ")</f>
        <v xml:space="preserve"> </v>
      </c>
      <c r="G37" s="297"/>
      <c r="K37" s="299"/>
      <c r="L37" s="299"/>
      <c r="M37" s="299"/>
      <c r="N37" s="299"/>
      <c r="O37" s="299"/>
      <c r="P37" s="299"/>
      <c r="Q37" s="299"/>
      <c r="R37" s="299"/>
      <c r="S37" s="299"/>
      <c r="T37" s="299"/>
      <c r="U37" s="299"/>
      <c r="V37" s="299"/>
      <c r="W37" s="299"/>
    </row>
    <row r="38" spans="1:23" s="317" customFormat="1" ht="25.5">
      <c r="A38" s="311"/>
      <c r="B38" s="313" t="s">
        <v>411</v>
      </c>
      <c r="C38" s="313" t="s">
        <v>243</v>
      </c>
      <c r="D38" s="456">
        <v>10822803</v>
      </c>
      <c r="E38" s="457">
        <v>484626</v>
      </c>
      <c r="F38" s="318" t="str">
        <f>IFERROR(D38/G38," ")</f>
        <v xml:space="preserve"> </v>
      </c>
      <c r="G38" s="297"/>
      <c r="K38" s="299"/>
      <c r="L38" s="299"/>
      <c r="M38" s="299"/>
      <c r="N38" s="299"/>
      <c r="O38" s="299"/>
      <c r="P38" s="299"/>
      <c r="Q38" s="299"/>
      <c r="R38" s="299"/>
      <c r="S38" s="299"/>
      <c r="T38" s="299"/>
      <c r="U38" s="299"/>
      <c r="V38" s="299"/>
      <c r="W38" s="299"/>
    </row>
    <row r="39" spans="1:23" s="317" customFormat="1" ht="25.5">
      <c r="A39" s="311"/>
      <c r="B39" s="313" t="s">
        <v>292</v>
      </c>
      <c r="C39" s="313" t="s">
        <v>183</v>
      </c>
      <c r="D39" s="456" t="s">
        <v>685</v>
      </c>
      <c r="E39" s="456" t="s">
        <v>685</v>
      </c>
      <c r="F39" s="318"/>
      <c r="G39" s="297"/>
      <c r="K39" s="299"/>
      <c r="L39" s="299"/>
      <c r="M39" s="299"/>
      <c r="N39" s="299"/>
      <c r="O39" s="299"/>
      <c r="P39" s="299"/>
      <c r="Q39" s="299"/>
      <c r="R39" s="299"/>
      <c r="S39" s="299"/>
      <c r="T39" s="299"/>
      <c r="U39" s="299"/>
      <c r="V39" s="299"/>
      <c r="W39" s="299"/>
    </row>
    <row r="40" spans="1:23" s="317" customFormat="1" ht="25.5">
      <c r="A40" s="311"/>
      <c r="B40" s="313" t="s">
        <v>412</v>
      </c>
      <c r="C40" s="313" t="s">
        <v>187</v>
      </c>
      <c r="D40" s="456">
        <v>11612904</v>
      </c>
      <c r="E40" s="457">
        <v>30000000</v>
      </c>
      <c r="F40" s="318" t="str">
        <f t="shared" si="0"/>
        <v xml:space="preserve"> </v>
      </c>
      <c r="G40" s="297"/>
      <c r="K40" s="299"/>
      <c r="L40" s="299"/>
      <c r="M40" s="299"/>
      <c r="N40" s="299"/>
      <c r="O40" s="299"/>
      <c r="P40" s="299"/>
      <c r="Q40" s="299"/>
      <c r="R40" s="299"/>
      <c r="S40" s="299"/>
      <c r="T40" s="299"/>
      <c r="U40" s="299"/>
      <c r="V40" s="299"/>
      <c r="W40" s="299"/>
    </row>
    <row r="41" spans="1:23" s="317" customFormat="1" ht="38.25">
      <c r="A41" s="311"/>
      <c r="B41" s="313" t="s">
        <v>468</v>
      </c>
      <c r="C41" s="313" t="s">
        <v>184</v>
      </c>
      <c r="D41" s="456" t="s">
        <v>685</v>
      </c>
      <c r="E41" s="456" t="s">
        <v>685</v>
      </c>
      <c r="F41" s="318" t="str">
        <f t="shared" si="0"/>
        <v xml:space="preserve"> </v>
      </c>
      <c r="G41" s="297"/>
      <c r="K41" s="299"/>
      <c r="L41" s="299"/>
      <c r="M41" s="299"/>
      <c r="N41" s="299"/>
      <c r="O41" s="299"/>
      <c r="P41" s="299"/>
      <c r="Q41" s="299"/>
      <c r="R41" s="299"/>
      <c r="S41" s="299"/>
      <c r="T41" s="299"/>
      <c r="U41" s="299"/>
      <c r="V41" s="299"/>
      <c r="W41" s="299"/>
    </row>
    <row r="42" spans="1:23" s="317" customFormat="1" ht="25.5">
      <c r="A42" s="311"/>
      <c r="B42" s="313" t="s">
        <v>295</v>
      </c>
      <c r="C42" s="313" t="s">
        <v>190</v>
      </c>
      <c r="D42" s="456">
        <v>792</v>
      </c>
      <c r="E42" s="457">
        <v>12273</v>
      </c>
      <c r="F42" s="318" t="str">
        <f t="shared" si="0"/>
        <v xml:space="preserve"> </v>
      </c>
      <c r="G42" s="297"/>
      <c r="K42" s="299"/>
      <c r="L42" s="299"/>
      <c r="M42" s="299"/>
      <c r="N42" s="299"/>
      <c r="O42" s="299"/>
      <c r="P42" s="299"/>
      <c r="Q42" s="299"/>
      <c r="R42" s="299"/>
      <c r="S42" s="299"/>
      <c r="T42" s="299"/>
      <c r="U42" s="299"/>
      <c r="V42" s="299"/>
      <c r="W42" s="299"/>
    </row>
    <row r="43" spans="1:23" s="317" customFormat="1" ht="25.5">
      <c r="A43" s="311"/>
      <c r="B43" s="313" t="s">
        <v>293</v>
      </c>
      <c r="C43" s="313" t="s">
        <v>186</v>
      </c>
      <c r="D43" s="456">
        <v>58777851</v>
      </c>
      <c r="E43" s="457">
        <v>55982725</v>
      </c>
      <c r="F43" s="318" t="str">
        <f t="shared" si="0"/>
        <v xml:space="preserve"> </v>
      </c>
      <c r="G43" s="297"/>
      <c r="K43" s="299"/>
      <c r="L43" s="299"/>
      <c r="M43" s="299"/>
      <c r="N43" s="299"/>
      <c r="O43" s="299"/>
      <c r="P43" s="299"/>
      <c r="Q43" s="299"/>
      <c r="R43" s="299"/>
      <c r="S43" s="299"/>
      <c r="T43" s="299"/>
      <c r="U43" s="299"/>
      <c r="V43" s="299"/>
      <c r="W43" s="299"/>
    </row>
    <row r="44" spans="1:23" s="317" customFormat="1" ht="26.25" customHeight="1">
      <c r="A44" s="311"/>
      <c r="B44" s="313" t="s">
        <v>294</v>
      </c>
      <c r="C44" s="313" t="s">
        <v>185</v>
      </c>
      <c r="D44" s="456">
        <v>41338869</v>
      </c>
      <c r="E44" s="457">
        <v>20747787</v>
      </c>
      <c r="F44" s="318" t="str">
        <f t="shared" si="0"/>
        <v xml:space="preserve"> </v>
      </c>
      <c r="G44" s="297"/>
      <c r="K44" s="299"/>
      <c r="L44" s="299"/>
      <c r="M44" s="299"/>
      <c r="N44" s="299"/>
      <c r="O44" s="299"/>
      <c r="P44" s="299"/>
      <c r="Q44" s="299"/>
      <c r="R44" s="299"/>
      <c r="S44" s="299"/>
      <c r="T44" s="299"/>
      <c r="U44" s="299"/>
      <c r="V44" s="299"/>
      <c r="W44" s="299"/>
    </row>
    <row r="45" spans="1:23" s="317" customFormat="1" ht="26.25" customHeight="1">
      <c r="A45" s="311"/>
      <c r="B45" s="313" t="s">
        <v>413</v>
      </c>
      <c r="C45" s="313" t="s">
        <v>189</v>
      </c>
      <c r="D45" s="456">
        <v>11000000</v>
      </c>
      <c r="E45" s="457">
        <v>5500000</v>
      </c>
      <c r="F45" s="318" t="str">
        <f t="shared" si="0"/>
        <v xml:space="preserve"> </v>
      </c>
      <c r="G45" s="297"/>
      <c r="K45" s="299"/>
      <c r="L45" s="299"/>
      <c r="M45" s="299"/>
      <c r="N45" s="299"/>
      <c r="O45" s="299"/>
      <c r="P45" s="299"/>
      <c r="Q45" s="299"/>
      <c r="R45" s="299"/>
      <c r="S45" s="299"/>
      <c r="T45" s="299"/>
      <c r="U45" s="299"/>
      <c r="V45" s="299"/>
      <c r="W45" s="299"/>
    </row>
    <row r="46" spans="1:23" s="317" customFormat="1" ht="25.5">
      <c r="A46" s="311"/>
      <c r="B46" s="313" t="s">
        <v>414</v>
      </c>
      <c r="C46" s="313" t="s">
        <v>229</v>
      </c>
      <c r="D46" s="456">
        <v>33000000</v>
      </c>
      <c r="E46" s="457">
        <v>16500000</v>
      </c>
      <c r="F46" s="318" t="str">
        <f t="shared" si="0"/>
        <v xml:space="preserve"> </v>
      </c>
      <c r="G46" s="297"/>
      <c r="K46" s="299"/>
      <c r="L46" s="299"/>
      <c r="M46" s="299"/>
      <c r="N46" s="299"/>
      <c r="O46" s="299"/>
      <c r="P46" s="299"/>
      <c r="Q46" s="299"/>
      <c r="R46" s="299"/>
      <c r="S46" s="299"/>
      <c r="T46" s="299"/>
      <c r="U46" s="299"/>
      <c r="V46" s="299"/>
      <c r="W46" s="299"/>
    </row>
    <row r="47" spans="1:23" s="317" customFormat="1" ht="25.5">
      <c r="A47" s="311"/>
      <c r="B47" s="313" t="s">
        <v>415</v>
      </c>
      <c r="C47" s="313" t="s">
        <v>192</v>
      </c>
      <c r="D47" s="456">
        <v>13200000</v>
      </c>
      <c r="E47" s="457">
        <v>13200000</v>
      </c>
      <c r="F47" s="318" t="str">
        <f t="shared" si="0"/>
        <v xml:space="preserve"> </v>
      </c>
      <c r="G47" s="297"/>
      <c r="K47" s="299"/>
      <c r="L47" s="299"/>
      <c r="M47" s="299"/>
      <c r="N47" s="299"/>
      <c r="O47" s="299"/>
      <c r="P47" s="299"/>
      <c r="Q47" s="299"/>
      <c r="R47" s="299"/>
      <c r="S47" s="299"/>
      <c r="T47" s="299"/>
      <c r="U47" s="299"/>
      <c r="V47" s="299"/>
      <c r="W47" s="299"/>
    </row>
    <row r="48" spans="1:23" s="317" customFormat="1" ht="25.5">
      <c r="A48" s="311"/>
      <c r="B48" s="313" t="s">
        <v>297</v>
      </c>
      <c r="C48" s="313" t="s">
        <v>188</v>
      </c>
      <c r="D48" s="456" t="s">
        <v>685</v>
      </c>
      <c r="E48" s="456" t="s">
        <v>685</v>
      </c>
      <c r="F48" s="318" t="str">
        <f t="shared" si="0"/>
        <v xml:space="preserve"> </v>
      </c>
      <c r="G48" s="297"/>
      <c r="K48" s="299"/>
      <c r="L48" s="299"/>
      <c r="M48" s="299"/>
      <c r="N48" s="299"/>
      <c r="O48" s="299"/>
      <c r="P48" s="299"/>
      <c r="Q48" s="299"/>
      <c r="R48" s="299"/>
      <c r="S48" s="299"/>
      <c r="T48" s="299"/>
      <c r="U48" s="299"/>
      <c r="V48" s="299"/>
      <c r="W48" s="299"/>
    </row>
    <row r="49" spans="1:23" s="317" customFormat="1" ht="25.5">
      <c r="A49" s="311"/>
      <c r="B49" s="313" t="s">
        <v>416</v>
      </c>
      <c r="C49" s="313" t="s">
        <v>191</v>
      </c>
      <c r="D49" s="456">
        <v>849312</v>
      </c>
      <c r="E49" s="456" t="s">
        <v>685</v>
      </c>
      <c r="F49" s="318" t="str">
        <f t="shared" si="0"/>
        <v xml:space="preserve"> </v>
      </c>
      <c r="G49" s="297"/>
      <c r="K49" s="299"/>
      <c r="L49" s="299"/>
      <c r="M49" s="299"/>
      <c r="N49" s="299"/>
      <c r="O49" s="299"/>
      <c r="P49" s="299"/>
      <c r="Q49" s="299"/>
      <c r="R49" s="299"/>
      <c r="S49" s="299"/>
      <c r="T49" s="299"/>
      <c r="U49" s="299"/>
      <c r="V49" s="299"/>
      <c r="W49" s="299"/>
    </row>
    <row r="50" spans="1:23" s="317" customFormat="1" ht="51">
      <c r="A50" s="311"/>
      <c r="B50" s="313" t="s">
        <v>296</v>
      </c>
      <c r="C50" s="313" t="s">
        <v>458</v>
      </c>
      <c r="D50" s="457">
        <v>7925</v>
      </c>
      <c r="E50" s="457">
        <v>122729</v>
      </c>
      <c r="F50" s="318"/>
      <c r="G50" s="297"/>
      <c r="K50" s="299"/>
      <c r="L50" s="299"/>
      <c r="M50" s="299"/>
      <c r="N50" s="299"/>
      <c r="O50" s="299"/>
      <c r="P50" s="299"/>
      <c r="Q50" s="299"/>
      <c r="R50" s="299"/>
      <c r="S50" s="299"/>
      <c r="T50" s="299"/>
      <c r="U50" s="299"/>
      <c r="V50" s="299"/>
      <c r="W50" s="299"/>
    </row>
    <row r="51" spans="1:23" s="317" customFormat="1" ht="25.5">
      <c r="A51" s="311"/>
      <c r="B51" s="313" t="s">
        <v>460</v>
      </c>
      <c r="C51" s="313" t="s">
        <v>459</v>
      </c>
      <c r="D51" s="456" t="s">
        <v>685</v>
      </c>
      <c r="E51" s="457">
        <v>3924794</v>
      </c>
      <c r="F51" s="318"/>
      <c r="G51" s="297"/>
      <c r="K51" s="299"/>
      <c r="L51" s="299"/>
      <c r="M51" s="299"/>
      <c r="N51" s="299"/>
      <c r="O51" s="299"/>
      <c r="P51" s="299"/>
      <c r="Q51" s="299"/>
      <c r="R51" s="299"/>
      <c r="S51" s="299"/>
      <c r="T51" s="299"/>
      <c r="U51" s="299"/>
      <c r="V51" s="299"/>
      <c r="W51" s="299"/>
    </row>
    <row r="52" spans="1:23" s="317" customFormat="1" ht="25.5">
      <c r="A52" s="311"/>
      <c r="B52" s="313" t="s">
        <v>461</v>
      </c>
      <c r="C52" s="313" t="s">
        <v>469</v>
      </c>
      <c r="D52" s="456" t="s">
        <v>685</v>
      </c>
      <c r="E52" s="457">
        <v>1177438</v>
      </c>
      <c r="F52" s="318"/>
      <c r="G52" s="297"/>
      <c r="K52" s="299"/>
      <c r="L52" s="299"/>
      <c r="M52" s="299"/>
      <c r="N52" s="299"/>
      <c r="O52" s="299"/>
      <c r="P52" s="299"/>
      <c r="Q52" s="299"/>
      <c r="R52" s="299"/>
      <c r="S52" s="299"/>
      <c r="T52" s="299"/>
      <c r="U52" s="299"/>
      <c r="V52" s="299"/>
      <c r="W52" s="299"/>
    </row>
    <row r="53" spans="1:23" s="317" customFormat="1" ht="25.5">
      <c r="A53" s="311"/>
      <c r="B53" s="313" t="s">
        <v>457</v>
      </c>
      <c r="C53" s="313" t="s">
        <v>470</v>
      </c>
      <c r="D53" s="456" t="s">
        <v>685</v>
      </c>
      <c r="E53" s="456" t="s">
        <v>685</v>
      </c>
      <c r="F53" s="318"/>
      <c r="G53" s="297"/>
      <c r="K53" s="299"/>
      <c r="L53" s="299"/>
      <c r="M53" s="299"/>
      <c r="N53" s="299"/>
      <c r="O53" s="299"/>
      <c r="P53" s="299"/>
      <c r="Q53" s="299"/>
      <c r="R53" s="299"/>
      <c r="S53" s="299"/>
      <c r="T53" s="299"/>
      <c r="U53" s="299"/>
      <c r="V53" s="299"/>
      <c r="W53" s="299"/>
    </row>
    <row r="54" spans="1:23" s="317" customFormat="1" ht="25.5">
      <c r="A54" s="320" t="s">
        <v>545</v>
      </c>
      <c r="B54" s="312" t="s">
        <v>417</v>
      </c>
      <c r="C54" s="312" t="s">
        <v>115</v>
      </c>
      <c r="D54" s="462">
        <v>180877724</v>
      </c>
      <c r="E54" s="463">
        <v>4072667952</v>
      </c>
      <c r="F54" s="321" t="str">
        <f>IFERROR(D54/G54," ")</f>
        <v xml:space="preserve"> </v>
      </c>
      <c r="G54" s="297"/>
      <c r="K54" s="299"/>
      <c r="L54" s="299"/>
      <c r="M54" s="299"/>
      <c r="N54" s="299"/>
      <c r="O54" s="299"/>
      <c r="P54" s="299"/>
      <c r="Q54" s="299"/>
      <c r="R54" s="299"/>
      <c r="S54" s="299"/>
      <c r="T54" s="299"/>
      <c r="U54" s="299"/>
      <c r="V54" s="299"/>
      <c r="W54" s="299"/>
    </row>
    <row r="55" spans="1:23" s="317" customFormat="1" ht="25.5">
      <c r="A55" s="311"/>
      <c r="B55" s="323" t="s">
        <v>546</v>
      </c>
      <c r="C55" s="313" t="s">
        <v>116</v>
      </c>
      <c r="D55" s="458">
        <v>60386149080</v>
      </c>
      <c r="E55" s="459">
        <v>54796966283</v>
      </c>
      <c r="F55" s="321" t="str">
        <f t="shared" si="0"/>
        <v xml:space="preserve"> </v>
      </c>
      <c r="G55" s="297"/>
      <c r="K55" s="299"/>
      <c r="L55" s="299"/>
      <c r="M55" s="299"/>
      <c r="N55" s="299"/>
      <c r="O55" s="299"/>
      <c r="P55" s="299"/>
      <c r="Q55" s="299"/>
      <c r="R55" s="299"/>
      <c r="S55" s="299"/>
      <c r="T55" s="299"/>
      <c r="U55" s="299"/>
      <c r="V55" s="299"/>
      <c r="W55" s="299"/>
    </row>
    <row r="56" spans="1:23" s="317" customFormat="1" ht="25.5">
      <c r="A56" s="311"/>
      <c r="B56" s="319" t="s">
        <v>418</v>
      </c>
      <c r="C56" s="313" t="s">
        <v>117</v>
      </c>
      <c r="D56" s="464">
        <v>5081118.76</v>
      </c>
      <c r="E56" s="465">
        <v>5066748.87</v>
      </c>
      <c r="F56" s="318" t="str">
        <f t="shared" si="0"/>
        <v xml:space="preserve"> </v>
      </c>
      <c r="G56" s="297"/>
      <c r="K56" s="299"/>
      <c r="L56" s="299"/>
      <c r="M56" s="299"/>
      <c r="N56" s="299"/>
      <c r="O56" s="299"/>
      <c r="P56" s="299"/>
      <c r="Q56" s="299"/>
      <c r="R56" s="299"/>
      <c r="S56" s="299"/>
      <c r="T56" s="299"/>
      <c r="U56" s="299"/>
      <c r="V56" s="299"/>
      <c r="W56" s="299"/>
    </row>
    <row r="57" spans="1:23" s="317" customFormat="1" ht="25.5">
      <c r="A57" s="311"/>
      <c r="B57" s="319" t="s">
        <v>419</v>
      </c>
      <c r="C57" s="313" t="s">
        <v>118</v>
      </c>
      <c r="D57" s="464">
        <v>11884.41</v>
      </c>
      <c r="E57" s="465">
        <v>10815.01</v>
      </c>
      <c r="F57" s="318" t="str">
        <f t="shared" si="0"/>
        <v xml:space="preserve"> </v>
      </c>
      <c r="G57" s="297"/>
      <c r="K57" s="299"/>
      <c r="L57" s="299"/>
      <c r="M57" s="299"/>
      <c r="N57" s="299"/>
      <c r="O57" s="299"/>
      <c r="P57" s="299"/>
      <c r="Q57" s="299"/>
      <c r="R57" s="299"/>
      <c r="S57" s="299"/>
      <c r="T57" s="299"/>
      <c r="U57" s="299"/>
      <c r="V57" s="299"/>
      <c r="W57" s="299"/>
    </row>
    <row r="58" spans="1:23">
      <c r="A58" s="324"/>
      <c r="B58" s="325"/>
      <c r="C58" s="326"/>
      <c r="D58" s="327"/>
      <c r="E58" s="327"/>
      <c r="F58" s="328"/>
      <c r="J58" s="329"/>
    </row>
    <row r="59" spans="1:23" ht="11.25" customHeight="1">
      <c r="A59" s="330"/>
      <c r="B59" s="331"/>
      <c r="C59" s="330"/>
      <c r="D59" s="332"/>
      <c r="E59" s="332"/>
      <c r="F59" s="333"/>
    </row>
    <row r="60" spans="1:23">
      <c r="A60" s="334" t="s">
        <v>176</v>
      </c>
      <c r="B60" s="330"/>
      <c r="C60" s="335"/>
      <c r="D60" s="336" t="s">
        <v>177</v>
      </c>
      <c r="E60" s="332"/>
      <c r="F60" s="333"/>
    </row>
    <row r="61" spans="1:23">
      <c r="A61" s="337" t="s">
        <v>178</v>
      </c>
      <c r="B61" s="330"/>
      <c r="C61" s="335"/>
      <c r="D61" s="338" t="s">
        <v>179</v>
      </c>
      <c r="E61" s="332"/>
      <c r="F61" s="333"/>
    </row>
    <row r="62" spans="1:23">
      <c r="A62" s="330"/>
      <c r="B62" s="330"/>
      <c r="C62" s="335"/>
      <c r="D62" s="335"/>
      <c r="E62" s="332"/>
      <c r="F62" s="333"/>
    </row>
    <row r="63" spans="1:23">
      <c r="A63" s="330"/>
      <c r="B63" s="330"/>
      <c r="C63" s="335"/>
      <c r="D63" s="335"/>
      <c r="E63" s="332"/>
      <c r="F63" s="333"/>
    </row>
    <row r="64" spans="1:23">
      <c r="A64" s="330"/>
      <c r="B64" s="330"/>
      <c r="C64" s="335"/>
      <c r="D64" s="335"/>
      <c r="E64" s="332"/>
      <c r="F64" s="333"/>
    </row>
    <row r="65" spans="1:6">
      <c r="A65" s="330"/>
      <c r="B65" s="330"/>
      <c r="C65" s="335"/>
      <c r="D65" s="335"/>
      <c r="E65" s="332"/>
      <c r="F65" s="333"/>
    </row>
    <row r="66" spans="1:6">
      <c r="A66" s="330"/>
      <c r="B66" s="330"/>
      <c r="C66" s="335"/>
      <c r="D66" s="335"/>
      <c r="E66" s="332"/>
      <c r="F66" s="333"/>
    </row>
    <row r="67" spans="1:6">
      <c r="A67" s="330"/>
      <c r="B67" s="330"/>
      <c r="C67" s="335"/>
      <c r="D67" s="335"/>
      <c r="E67" s="332"/>
      <c r="F67" s="333"/>
    </row>
    <row r="68" spans="1:6">
      <c r="A68" s="330"/>
      <c r="B68" s="330"/>
      <c r="C68" s="335"/>
      <c r="D68" s="335"/>
      <c r="E68" s="332"/>
      <c r="F68" s="333"/>
    </row>
    <row r="69" spans="1:6">
      <c r="A69" s="330"/>
      <c r="B69" s="330"/>
      <c r="C69" s="335"/>
      <c r="D69" s="335"/>
      <c r="E69" s="332"/>
      <c r="F69" s="333"/>
    </row>
    <row r="70" spans="1:6">
      <c r="A70" s="339"/>
      <c r="B70" s="339"/>
      <c r="C70" s="335"/>
      <c r="D70" s="340"/>
      <c r="E70" s="341"/>
      <c r="F70" s="342"/>
    </row>
    <row r="71" spans="1:6">
      <c r="A71" s="343" t="s">
        <v>239</v>
      </c>
      <c r="B71" s="330"/>
      <c r="C71" s="335"/>
      <c r="D71" s="344" t="s">
        <v>477</v>
      </c>
      <c r="E71" s="332"/>
      <c r="F71" s="333"/>
    </row>
    <row r="72" spans="1:6">
      <c r="A72" s="343" t="s">
        <v>630</v>
      </c>
      <c r="B72" s="330"/>
      <c r="C72" s="335"/>
      <c r="D72" s="344"/>
      <c r="E72" s="332"/>
      <c r="F72" s="333"/>
    </row>
    <row r="73" spans="1:6">
      <c r="A73" s="330" t="s">
        <v>240</v>
      </c>
      <c r="B73" s="330"/>
      <c r="C73" s="335"/>
      <c r="D73" s="345"/>
      <c r="E73" s="332"/>
      <c r="F73" s="33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6" zoomScaleNormal="100" zoomScaleSheetLayoutView="100" workbookViewId="0">
      <selection activeCell="D14" sqref="D14:F53"/>
    </sheetView>
  </sheetViews>
  <sheetFormatPr defaultColWidth="9.140625" defaultRowHeight="15"/>
  <cols>
    <col min="1" max="1" width="7.140625" style="298" customWidth="1"/>
    <col min="2" max="2" width="48.5703125" style="298" customWidth="1"/>
    <col min="3" max="3" width="9.140625" style="298"/>
    <col min="4" max="4" width="21.85546875" style="346" customWidth="1"/>
    <col min="5" max="5" width="21.140625" style="346" customWidth="1"/>
    <col min="6" max="6" width="19.5703125" style="346" customWidth="1"/>
    <col min="7" max="7" width="14.5703125" style="400" bestFit="1" customWidth="1"/>
    <col min="8" max="9" width="15.85546875" style="401" bestFit="1" customWidth="1"/>
    <col min="10" max="12" width="14.5703125" style="348" bestFit="1" customWidth="1"/>
    <col min="13" max="13" width="13.85546875" style="348" bestFit="1" customWidth="1"/>
    <col min="14" max="14" width="9.140625" style="348"/>
    <col min="15" max="15" width="12.5703125" style="348" bestFit="1" customWidth="1"/>
    <col min="16" max="16384" width="9.140625" style="298"/>
  </cols>
  <sheetData>
    <row r="1" spans="1:20" ht="23.25" customHeight="1">
      <c r="A1" s="513" t="s">
        <v>539</v>
      </c>
      <c r="B1" s="513"/>
      <c r="C1" s="513"/>
      <c r="D1" s="513"/>
      <c r="E1" s="513"/>
      <c r="F1" s="513"/>
    </row>
    <row r="2" spans="1:20" ht="33" customHeight="1">
      <c r="A2" s="514" t="s">
        <v>547</v>
      </c>
      <c r="B2" s="514"/>
      <c r="C2" s="514"/>
      <c r="D2" s="514"/>
      <c r="E2" s="514"/>
      <c r="F2" s="514"/>
    </row>
    <row r="3" spans="1:20" ht="15" customHeight="1">
      <c r="A3" s="515" t="s">
        <v>282</v>
      </c>
      <c r="B3" s="515"/>
      <c r="C3" s="515"/>
      <c r="D3" s="515"/>
      <c r="E3" s="515"/>
      <c r="F3" s="515"/>
    </row>
    <row r="4" spans="1:20">
      <c r="A4" s="515"/>
      <c r="B4" s="515"/>
      <c r="C4" s="515"/>
      <c r="D4" s="515"/>
      <c r="E4" s="515"/>
      <c r="F4" s="515"/>
    </row>
    <row r="5" spans="1:20">
      <c r="A5" s="516" t="str">
        <f>'ngay thang'!B10</f>
        <v>Tháng 01 năm 2023/January 2023</v>
      </c>
      <c r="B5" s="516"/>
      <c r="C5" s="516"/>
      <c r="D5" s="516"/>
      <c r="E5" s="516"/>
      <c r="F5" s="516"/>
    </row>
    <row r="6" spans="1:20">
      <c r="A6" s="300"/>
      <c r="B6" s="300"/>
      <c r="C6" s="300"/>
      <c r="D6" s="300"/>
      <c r="E6" s="300"/>
      <c r="F6" s="330"/>
    </row>
    <row r="7" spans="1:20" ht="30" customHeight="1">
      <c r="A7" s="504" t="s">
        <v>247</v>
      </c>
      <c r="B7" s="504"/>
      <c r="C7" s="504" t="s">
        <v>636</v>
      </c>
      <c r="D7" s="504"/>
      <c r="E7" s="504"/>
      <c r="F7" s="504"/>
    </row>
    <row r="8" spans="1:20" ht="30" customHeight="1">
      <c r="A8" s="504" t="s">
        <v>245</v>
      </c>
      <c r="B8" s="504"/>
      <c r="C8" s="504" t="s">
        <v>476</v>
      </c>
      <c r="D8" s="504"/>
      <c r="E8" s="504"/>
      <c r="F8" s="504"/>
    </row>
    <row r="9" spans="1:20" ht="30" customHeight="1">
      <c r="A9" s="503" t="s">
        <v>244</v>
      </c>
      <c r="B9" s="503"/>
      <c r="C9" s="503" t="s">
        <v>246</v>
      </c>
      <c r="D9" s="503"/>
      <c r="E9" s="503"/>
      <c r="F9" s="503"/>
    </row>
    <row r="10" spans="1:20" ht="30" customHeight="1">
      <c r="A10" s="503" t="s">
        <v>248</v>
      </c>
      <c r="B10" s="503"/>
      <c r="C10" s="503" t="str">
        <f>'ngay thang'!B14</f>
        <v>Ngày 06 tháng 02 năm 2023
06 Feb 2023</v>
      </c>
      <c r="D10" s="503"/>
      <c r="E10" s="503"/>
      <c r="F10" s="503"/>
    </row>
    <row r="11" spans="1:20" ht="24" customHeight="1">
      <c r="A11" s="302"/>
      <c r="B11" s="302"/>
      <c r="C11" s="302"/>
      <c r="D11" s="302"/>
      <c r="E11" s="302"/>
      <c r="F11" s="302"/>
    </row>
    <row r="12" spans="1:20" ht="21" customHeight="1">
      <c r="A12" s="303" t="s">
        <v>284</v>
      </c>
      <c r="D12" s="304"/>
      <c r="E12" s="304"/>
      <c r="F12" s="304"/>
    </row>
    <row r="13" spans="1:20" ht="43.5" customHeight="1">
      <c r="A13" s="306" t="s">
        <v>199</v>
      </c>
      <c r="B13" s="402" t="s">
        <v>173</v>
      </c>
      <c r="C13" s="402" t="s">
        <v>201</v>
      </c>
      <c r="D13" s="403" t="s">
        <v>306</v>
      </c>
      <c r="E13" s="403" t="s">
        <v>307</v>
      </c>
      <c r="F13" s="403" t="s">
        <v>230</v>
      </c>
    </row>
    <row r="14" spans="1:20" s="409" customFormat="1" ht="25.5">
      <c r="A14" s="404" t="s">
        <v>46</v>
      </c>
      <c r="B14" s="405" t="s">
        <v>420</v>
      </c>
      <c r="C14" s="405" t="s">
        <v>119</v>
      </c>
      <c r="D14" s="466">
        <v>162958131</v>
      </c>
      <c r="E14" s="466">
        <v>281366948</v>
      </c>
      <c r="F14" s="466">
        <v>162958131</v>
      </c>
      <c r="G14" s="406"/>
      <c r="H14" s="401"/>
      <c r="I14" s="401"/>
      <c r="J14" s="407"/>
      <c r="K14" s="407"/>
      <c r="L14" s="407"/>
      <c r="M14" s="407"/>
      <c r="N14" s="348"/>
      <c r="O14" s="348"/>
      <c r="P14" s="408"/>
      <c r="Q14" s="408"/>
      <c r="R14" s="408"/>
      <c r="S14" s="408"/>
      <c r="T14" s="408"/>
    </row>
    <row r="15" spans="1:20" s="409" customFormat="1" ht="25.5">
      <c r="A15" s="410">
        <v>1</v>
      </c>
      <c r="B15" s="411" t="s">
        <v>573</v>
      </c>
      <c r="C15" s="405"/>
      <c r="D15" s="466" t="s">
        <v>685</v>
      </c>
      <c r="E15" s="466" t="s">
        <v>685</v>
      </c>
      <c r="F15" s="466" t="s">
        <v>685</v>
      </c>
      <c r="G15" s="406"/>
      <c r="H15" s="401"/>
      <c r="I15" s="401"/>
      <c r="J15" s="407"/>
      <c r="K15" s="407"/>
      <c r="L15" s="407"/>
      <c r="M15" s="407"/>
      <c r="N15" s="348"/>
      <c r="O15" s="348"/>
      <c r="P15" s="408"/>
      <c r="Q15" s="408"/>
      <c r="R15" s="408"/>
      <c r="S15" s="408"/>
      <c r="T15" s="408"/>
    </row>
    <row r="16" spans="1:20" s="413" customFormat="1" ht="25.5">
      <c r="A16" s="410">
        <v>2</v>
      </c>
      <c r="B16" s="411" t="s">
        <v>421</v>
      </c>
      <c r="C16" s="411" t="s">
        <v>120</v>
      </c>
      <c r="D16" s="467">
        <v>117500000</v>
      </c>
      <c r="E16" s="468">
        <v>235000000</v>
      </c>
      <c r="F16" s="468">
        <v>117500000</v>
      </c>
      <c r="G16" s="412"/>
      <c r="H16" s="401"/>
      <c r="I16" s="401"/>
      <c r="J16" s="407"/>
      <c r="K16" s="407"/>
      <c r="L16" s="407"/>
      <c r="M16" s="407"/>
      <c r="N16" s="348"/>
      <c r="O16" s="348"/>
    </row>
    <row r="17" spans="1:20" s="413" customFormat="1" ht="25.5">
      <c r="A17" s="410">
        <v>3</v>
      </c>
      <c r="B17" s="411" t="s">
        <v>422</v>
      </c>
      <c r="C17" s="411" t="s">
        <v>121</v>
      </c>
      <c r="D17" s="468">
        <v>45458131</v>
      </c>
      <c r="E17" s="468">
        <v>46366948</v>
      </c>
      <c r="F17" s="468">
        <v>45458131</v>
      </c>
      <c r="G17" s="412"/>
      <c r="H17" s="401"/>
      <c r="I17" s="401"/>
      <c r="J17" s="407"/>
      <c r="K17" s="407"/>
      <c r="L17" s="407"/>
      <c r="M17" s="407"/>
      <c r="N17" s="348"/>
      <c r="O17" s="348"/>
    </row>
    <row r="18" spans="1:20" s="413" customFormat="1" ht="25.5">
      <c r="A18" s="410">
        <v>4</v>
      </c>
      <c r="B18" s="411" t="s">
        <v>423</v>
      </c>
      <c r="C18" s="411" t="s">
        <v>122</v>
      </c>
      <c r="D18" s="466" t="s">
        <v>685</v>
      </c>
      <c r="E18" s="466" t="s">
        <v>685</v>
      </c>
      <c r="F18" s="466" t="s">
        <v>685</v>
      </c>
      <c r="G18" s="412"/>
      <c r="H18" s="401"/>
      <c r="I18" s="401"/>
      <c r="J18" s="407"/>
      <c r="K18" s="407"/>
      <c r="L18" s="407"/>
      <c r="M18" s="407"/>
      <c r="N18" s="348"/>
      <c r="O18" s="348"/>
    </row>
    <row r="19" spans="1:20" s="409" customFormat="1" ht="25.5">
      <c r="A19" s="404" t="s">
        <v>56</v>
      </c>
      <c r="B19" s="405" t="s">
        <v>424</v>
      </c>
      <c r="C19" s="405" t="s">
        <v>123</v>
      </c>
      <c r="D19" s="466">
        <v>153257819</v>
      </c>
      <c r="E19" s="466">
        <v>173265787</v>
      </c>
      <c r="F19" s="466">
        <v>153257819</v>
      </c>
      <c r="G19" s="406"/>
      <c r="H19" s="401"/>
      <c r="I19" s="401"/>
      <c r="J19" s="407"/>
      <c r="K19" s="407"/>
      <c r="L19" s="407"/>
      <c r="M19" s="407"/>
      <c r="N19" s="348"/>
      <c r="O19" s="348"/>
      <c r="P19" s="408"/>
      <c r="Q19" s="408"/>
      <c r="R19" s="408"/>
      <c r="S19" s="408"/>
      <c r="T19" s="408"/>
    </row>
    <row r="20" spans="1:20" s="413" customFormat="1" ht="25.5">
      <c r="A20" s="410">
        <v>1</v>
      </c>
      <c r="B20" s="411" t="s">
        <v>425</v>
      </c>
      <c r="C20" s="411" t="s">
        <v>124</v>
      </c>
      <c r="D20" s="468">
        <v>58777851</v>
      </c>
      <c r="E20" s="468">
        <v>55982725</v>
      </c>
      <c r="F20" s="468">
        <v>58777851</v>
      </c>
      <c r="G20" s="412"/>
      <c r="H20" s="401"/>
      <c r="I20" s="401"/>
      <c r="J20" s="407"/>
      <c r="K20" s="407"/>
      <c r="L20" s="407"/>
      <c r="M20" s="407"/>
      <c r="N20" s="348"/>
      <c r="O20" s="348"/>
    </row>
    <row r="21" spans="1:20" s="413" customFormat="1" ht="25.5">
      <c r="A21" s="410">
        <v>2</v>
      </c>
      <c r="B21" s="411" t="s">
        <v>426</v>
      </c>
      <c r="C21" s="411" t="s">
        <v>125</v>
      </c>
      <c r="D21" s="468">
        <v>26091082</v>
      </c>
      <c r="E21" s="468">
        <v>26247787</v>
      </c>
      <c r="F21" s="468">
        <v>26091082</v>
      </c>
      <c r="G21" s="412"/>
      <c r="H21" s="401"/>
      <c r="I21" s="401"/>
      <c r="J21" s="407"/>
      <c r="K21" s="407"/>
      <c r="L21" s="407"/>
      <c r="M21" s="407"/>
      <c r="N21" s="348"/>
      <c r="O21" s="348"/>
    </row>
    <row r="22" spans="1:20" s="413" customFormat="1" ht="25.5">
      <c r="A22" s="410"/>
      <c r="B22" s="414" t="s">
        <v>255</v>
      </c>
      <c r="C22" s="411" t="s">
        <v>195</v>
      </c>
      <c r="D22" s="468">
        <v>20000000</v>
      </c>
      <c r="E22" s="468">
        <v>20000000</v>
      </c>
      <c r="F22" s="468">
        <v>20000000</v>
      </c>
      <c r="G22" s="412"/>
      <c r="H22" s="401"/>
      <c r="I22" s="401"/>
      <c r="J22" s="407"/>
      <c r="K22" s="407"/>
      <c r="L22" s="407"/>
      <c r="M22" s="407"/>
      <c r="N22" s="348"/>
      <c r="O22" s="348"/>
    </row>
    <row r="23" spans="1:20" s="413" customFormat="1" ht="25.5">
      <c r="A23" s="410"/>
      <c r="B23" s="414" t="s">
        <v>256</v>
      </c>
      <c r="C23" s="411" t="s">
        <v>196</v>
      </c>
      <c r="D23" s="468">
        <v>591082</v>
      </c>
      <c r="E23" s="468">
        <v>747787</v>
      </c>
      <c r="F23" s="468">
        <v>591082</v>
      </c>
      <c r="G23" s="412"/>
      <c r="H23" s="401"/>
      <c r="I23" s="401"/>
      <c r="J23" s="407"/>
      <c r="K23" s="407"/>
      <c r="L23" s="407"/>
      <c r="M23" s="407"/>
      <c r="N23" s="348"/>
      <c r="O23" s="348"/>
    </row>
    <row r="24" spans="1:20" s="413" customFormat="1" ht="25.5">
      <c r="A24" s="410"/>
      <c r="B24" s="414" t="s">
        <v>257</v>
      </c>
      <c r="C24" s="411" t="s">
        <v>231</v>
      </c>
      <c r="D24" s="468">
        <v>5500000</v>
      </c>
      <c r="E24" s="468">
        <v>5500000</v>
      </c>
      <c r="F24" s="468">
        <v>5500000</v>
      </c>
      <c r="G24" s="412"/>
      <c r="H24" s="401"/>
      <c r="I24" s="401"/>
      <c r="J24" s="407"/>
      <c r="K24" s="407"/>
      <c r="L24" s="407"/>
      <c r="M24" s="407"/>
      <c r="N24" s="348"/>
      <c r="O24" s="348"/>
    </row>
    <row r="25" spans="1:20" s="413" customFormat="1" ht="55.5" customHeight="1">
      <c r="A25" s="410">
        <v>3</v>
      </c>
      <c r="B25" s="415" t="s">
        <v>548</v>
      </c>
      <c r="C25" s="411" t="s">
        <v>126</v>
      </c>
      <c r="D25" s="468">
        <v>29700000</v>
      </c>
      <c r="E25" s="468">
        <v>29260000</v>
      </c>
      <c r="F25" s="468">
        <v>29700000</v>
      </c>
      <c r="G25" s="412"/>
      <c r="H25" s="401"/>
      <c r="I25" s="401"/>
      <c r="J25" s="407"/>
      <c r="K25" s="407"/>
      <c r="L25" s="407"/>
      <c r="M25" s="407"/>
      <c r="N25" s="348"/>
      <c r="O25" s="348"/>
    </row>
    <row r="26" spans="1:20" s="413" customFormat="1" ht="25.5">
      <c r="A26" s="410"/>
      <c r="B26" s="411" t="s">
        <v>427</v>
      </c>
      <c r="C26" s="411" t="s">
        <v>194</v>
      </c>
      <c r="D26" s="468">
        <v>16500000</v>
      </c>
      <c r="E26" s="468">
        <v>16500000</v>
      </c>
      <c r="F26" s="468">
        <v>16500000</v>
      </c>
      <c r="G26" s="412"/>
      <c r="H26" s="401"/>
      <c r="I26" s="401"/>
      <c r="J26" s="407"/>
      <c r="K26" s="407"/>
      <c r="L26" s="407"/>
      <c r="M26" s="407"/>
      <c r="N26" s="348"/>
      <c r="O26" s="348"/>
    </row>
    <row r="27" spans="1:20" s="413" customFormat="1" ht="51">
      <c r="A27" s="410"/>
      <c r="B27" s="411" t="s">
        <v>428</v>
      </c>
      <c r="C27" s="411" t="s">
        <v>197</v>
      </c>
      <c r="D27" s="468">
        <v>13200000</v>
      </c>
      <c r="E27" s="468">
        <v>12760000</v>
      </c>
      <c r="F27" s="468">
        <v>13200000</v>
      </c>
      <c r="G27" s="412"/>
      <c r="H27" s="401"/>
      <c r="I27" s="401"/>
      <c r="J27" s="407"/>
      <c r="K27" s="407"/>
      <c r="L27" s="407"/>
      <c r="M27" s="407"/>
      <c r="N27" s="348"/>
      <c r="O27" s="348"/>
    </row>
    <row r="28" spans="1:20" s="413" customFormat="1" ht="25.5">
      <c r="A28" s="410">
        <v>4</v>
      </c>
      <c r="B28" s="411" t="s">
        <v>549</v>
      </c>
      <c r="C28" s="411"/>
      <c r="D28" s="466" t="s">
        <v>685</v>
      </c>
      <c r="E28" s="466" t="s">
        <v>685</v>
      </c>
      <c r="F28" s="466" t="s">
        <v>685</v>
      </c>
      <c r="G28" s="412"/>
      <c r="H28" s="401"/>
      <c r="I28" s="401"/>
      <c r="J28" s="407"/>
      <c r="K28" s="407"/>
      <c r="L28" s="407"/>
      <c r="M28" s="407"/>
      <c r="N28" s="348"/>
      <c r="O28" s="348"/>
    </row>
    <row r="29" spans="1:20" s="413" customFormat="1" ht="25.5">
      <c r="A29" s="410">
        <v>5</v>
      </c>
      <c r="B29" s="411" t="s">
        <v>550</v>
      </c>
      <c r="C29" s="411"/>
      <c r="D29" s="466" t="s">
        <v>685</v>
      </c>
      <c r="E29" s="466" t="s">
        <v>685</v>
      </c>
      <c r="F29" s="466" t="s">
        <v>685</v>
      </c>
      <c r="G29" s="412"/>
      <c r="H29" s="401"/>
      <c r="I29" s="401"/>
      <c r="J29" s="407"/>
      <c r="K29" s="407"/>
      <c r="L29" s="407"/>
      <c r="M29" s="407"/>
      <c r="N29" s="348"/>
      <c r="O29" s="348"/>
    </row>
    <row r="30" spans="1:20" s="413" customFormat="1" ht="25.5">
      <c r="A30" s="410">
        <v>6</v>
      </c>
      <c r="B30" s="411" t="s">
        <v>429</v>
      </c>
      <c r="C30" s="411" t="s">
        <v>127</v>
      </c>
      <c r="D30" s="468" t="s">
        <v>685</v>
      </c>
      <c r="E30" s="469" t="s">
        <v>685</v>
      </c>
      <c r="F30" s="469" t="s">
        <v>685</v>
      </c>
      <c r="G30" s="412"/>
      <c r="H30" s="401"/>
      <c r="I30" s="401"/>
      <c r="J30" s="407"/>
      <c r="K30" s="407"/>
      <c r="L30" s="407"/>
      <c r="M30" s="407"/>
      <c r="N30" s="348"/>
      <c r="O30" s="348"/>
    </row>
    <row r="31" spans="1:20" s="413" customFormat="1" ht="63.75">
      <c r="A31" s="410">
        <v>7</v>
      </c>
      <c r="B31" s="411" t="s">
        <v>430</v>
      </c>
      <c r="C31" s="411" t="s">
        <v>128</v>
      </c>
      <c r="D31" s="468">
        <v>15000000</v>
      </c>
      <c r="E31" s="469">
        <v>15000000</v>
      </c>
      <c r="F31" s="469">
        <v>15000000</v>
      </c>
      <c r="G31" s="412"/>
      <c r="H31" s="401"/>
      <c r="I31" s="401"/>
      <c r="J31" s="407"/>
      <c r="K31" s="407"/>
      <c r="L31" s="407"/>
      <c r="M31" s="407"/>
      <c r="N31" s="348"/>
      <c r="O31" s="348"/>
    </row>
    <row r="32" spans="1:20" s="413" customFormat="1" ht="138.75" customHeight="1">
      <c r="A32" s="410">
        <v>8</v>
      </c>
      <c r="B32" s="415" t="s">
        <v>431</v>
      </c>
      <c r="C32" s="411" t="s">
        <v>129</v>
      </c>
      <c r="D32" s="466" t="s">
        <v>685</v>
      </c>
      <c r="E32" s="470" t="s">
        <v>685</v>
      </c>
      <c r="F32" s="466" t="s">
        <v>685</v>
      </c>
      <c r="G32" s="412"/>
      <c r="H32" s="401"/>
      <c r="I32" s="401"/>
      <c r="J32" s="407"/>
      <c r="K32" s="407"/>
      <c r="L32" s="407"/>
      <c r="M32" s="407"/>
      <c r="N32" s="348"/>
      <c r="O32" s="348"/>
    </row>
    <row r="33" spans="1:20" s="413" customFormat="1" ht="51">
      <c r="A33" s="410">
        <v>9</v>
      </c>
      <c r="B33" s="411" t="s">
        <v>432</v>
      </c>
      <c r="C33" s="411" t="s">
        <v>130</v>
      </c>
      <c r="D33" s="468">
        <v>22785228</v>
      </c>
      <c r="E33" s="468">
        <v>45739955</v>
      </c>
      <c r="F33" s="468">
        <v>22785228</v>
      </c>
      <c r="G33" s="412"/>
      <c r="H33" s="401"/>
      <c r="I33" s="401"/>
      <c r="J33" s="407"/>
      <c r="K33" s="407"/>
      <c r="L33" s="407"/>
      <c r="M33" s="407"/>
      <c r="N33" s="348"/>
      <c r="O33" s="348"/>
    </row>
    <row r="34" spans="1:20" s="413" customFormat="1" ht="25.5">
      <c r="A34" s="410"/>
      <c r="B34" s="411" t="s">
        <v>298</v>
      </c>
      <c r="C34" s="411" t="s">
        <v>300</v>
      </c>
      <c r="D34" s="468">
        <v>17802521</v>
      </c>
      <c r="E34" s="468">
        <v>36314012</v>
      </c>
      <c r="F34" s="468">
        <v>17802521</v>
      </c>
      <c r="G34" s="412"/>
      <c r="H34" s="401"/>
      <c r="I34" s="401"/>
      <c r="J34" s="407"/>
      <c r="K34" s="407"/>
      <c r="L34" s="407"/>
      <c r="M34" s="407"/>
      <c r="N34" s="348"/>
      <c r="O34" s="348"/>
    </row>
    <row r="35" spans="1:20" s="413" customFormat="1" ht="25.5">
      <c r="A35" s="410"/>
      <c r="B35" s="411" t="s">
        <v>299</v>
      </c>
      <c r="C35" s="411" t="s">
        <v>301</v>
      </c>
      <c r="D35" s="468">
        <v>4982707</v>
      </c>
      <c r="E35" s="468">
        <v>9425943</v>
      </c>
      <c r="F35" s="468">
        <v>4982707</v>
      </c>
      <c r="G35" s="412"/>
      <c r="H35" s="401"/>
      <c r="I35" s="401"/>
      <c r="J35" s="407"/>
      <c r="K35" s="407"/>
      <c r="L35" s="407"/>
      <c r="M35" s="407"/>
      <c r="N35" s="348"/>
      <c r="O35" s="348"/>
    </row>
    <row r="36" spans="1:20" s="413" customFormat="1" ht="25.5">
      <c r="A36" s="410"/>
      <c r="B36" s="411" t="s">
        <v>466</v>
      </c>
      <c r="C36" s="411" t="s">
        <v>467</v>
      </c>
      <c r="D36" s="466" t="s">
        <v>685</v>
      </c>
      <c r="E36" s="466" t="s">
        <v>685</v>
      </c>
      <c r="F36" s="466" t="s">
        <v>685</v>
      </c>
      <c r="G36" s="412"/>
      <c r="H36" s="401"/>
      <c r="I36" s="401"/>
      <c r="J36" s="407"/>
      <c r="K36" s="407"/>
      <c r="L36" s="407"/>
      <c r="M36" s="407"/>
      <c r="N36" s="348"/>
      <c r="O36" s="348"/>
    </row>
    <row r="37" spans="1:20" s="413" customFormat="1" ht="25.5">
      <c r="A37" s="410">
        <v>10</v>
      </c>
      <c r="B37" s="411" t="s">
        <v>433</v>
      </c>
      <c r="C37" s="411" t="s">
        <v>131</v>
      </c>
      <c r="D37" s="471">
        <v>903658</v>
      </c>
      <c r="E37" s="471">
        <v>1035320</v>
      </c>
      <c r="F37" s="468">
        <v>903658</v>
      </c>
      <c r="G37" s="412"/>
      <c r="H37" s="401"/>
      <c r="I37" s="401"/>
      <c r="J37" s="407"/>
      <c r="K37" s="407"/>
      <c r="L37" s="407"/>
      <c r="M37" s="407"/>
      <c r="N37" s="348"/>
      <c r="O37" s="348"/>
    </row>
    <row r="38" spans="1:20" s="413" customFormat="1" ht="25.5">
      <c r="A38" s="410"/>
      <c r="B38" s="411" t="s">
        <v>302</v>
      </c>
      <c r="C38" s="411" t="s">
        <v>132</v>
      </c>
      <c r="D38" s="468">
        <v>54346</v>
      </c>
      <c r="E38" s="471">
        <v>1035320</v>
      </c>
      <c r="F38" s="468">
        <v>54346</v>
      </c>
      <c r="G38" s="412"/>
      <c r="H38" s="401"/>
      <c r="I38" s="401"/>
      <c r="J38" s="407"/>
      <c r="K38" s="407"/>
      <c r="L38" s="407"/>
      <c r="M38" s="407"/>
      <c r="N38" s="348"/>
      <c r="O38" s="348"/>
    </row>
    <row r="39" spans="1:20" s="413" customFormat="1" ht="25.5">
      <c r="A39" s="410"/>
      <c r="B39" s="411" t="s">
        <v>434</v>
      </c>
      <c r="C39" s="411" t="s">
        <v>198</v>
      </c>
      <c r="D39" s="466">
        <v>849312</v>
      </c>
      <c r="E39" s="466" t="s">
        <v>685</v>
      </c>
      <c r="F39" s="468">
        <v>849312</v>
      </c>
      <c r="G39" s="412"/>
      <c r="H39" s="401"/>
      <c r="I39" s="401"/>
      <c r="J39" s="407"/>
      <c r="K39" s="407"/>
      <c r="L39" s="407"/>
      <c r="M39" s="407"/>
      <c r="N39" s="348"/>
      <c r="O39" s="348"/>
    </row>
    <row r="40" spans="1:20" s="413" customFormat="1" ht="25.5">
      <c r="A40" s="410"/>
      <c r="B40" s="411" t="s">
        <v>303</v>
      </c>
      <c r="C40" s="411" t="s">
        <v>193</v>
      </c>
      <c r="D40" s="466" t="s">
        <v>685</v>
      </c>
      <c r="E40" s="466" t="s">
        <v>685</v>
      </c>
      <c r="F40" s="466" t="s">
        <v>685</v>
      </c>
      <c r="G40" s="412"/>
      <c r="H40" s="401"/>
      <c r="I40" s="401"/>
      <c r="J40" s="407"/>
      <c r="K40" s="407"/>
      <c r="L40" s="407"/>
      <c r="M40" s="407"/>
      <c r="N40" s="348"/>
      <c r="O40" s="348"/>
    </row>
    <row r="41" spans="1:20" s="413" customFormat="1" ht="25.5">
      <c r="A41" s="410" t="s">
        <v>133</v>
      </c>
      <c r="B41" s="405" t="s">
        <v>435</v>
      </c>
      <c r="C41" s="411" t="s">
        <v>134</v>
      </c>
      <c r="D41" s="472">
        <v>9700312</v>
      </c>
      <c r="E41" s="472">
        <v>108101161</v>
      </c>
      <c r="F41" s="472">
        <v>9700312</v>
      </c>
      <c r="G41" s="412"/>
      <c r="H41" s="401"/>
      <c r="I41" s="401"/>
      <c r="J41" s="407"/>
      <c r="K41" s="407"/>
      <c r="L41" s="407"/>
      <c r="M41" s="407"/>
      <c r="N41" s="348"/>
      <c r="O41" s="348"/>
    </row>
    <row r="42" spans="1:20" s="413" customFormat="1" ht="25.5">
      <c r="A42" s="410" t="s">
        <v>135</v>
      </c>
      <c r="B42" s="405" t="s">
        <v>436</v>
      </c>
      <c r="C42" s="411" t="s">
        <v>136</v>
      </c>
      <c r="D42" s="472">
        <v>5414151000</v>
      </c>
      <c r="E42" s="472">
        <v>1560278500</v>
      </c>
      <c r="F42" s="472">
        <v>5414151000</v>
      </c>
      <c r="G42" s="412"/>
      <c r="H42" s="401"/>
      <c r="I42" s="401"/>
      <c r="J42" s="407"/>
      <c r="K42" s="407"/>
      <c r="L42" s="407"/>
      <c r="M42" s="407"/>
      <c r="N42" s="348"/>
      <c r="O42" s="348"/>
    </row>
    <row r="43" spans="1:20" s="413" customFormat="1" ht="51">
      <c r="A43" s="410">
        <v>1</v>
      </c>
      <c r="B43" s="411" t="s">
        <v>551</v>
      </c>
      <c r="C43" s="411" t="s">
        <v>137</v>
      </c>
      <c r="D43" s="473">
        <v>-90198000</v>
      </c>
      <c r="E43" s="472">
        <v>2306924925</v>
      </c>
      <c r="F43" s="473">
        <v>-90198000</v>
      </c>
      <c r="G43" s="412"/>
      <c r="H43" s="401"/>
      <c r="I43" s="401"/>
      <c r="J43" s="407"/>
      <c r="K43" s="407"/>
      <c r="L43" s="407"/>
      <c r="M43" s="407"/>
      <c r="N43" s="348"/>
      <c r="O43" s="348"/>
    </row>
    <row r="44" spans="1:20" s="413" customFormat="1" ht="25.5">
      <c r="A44" s="410">
        <v>2</v>
      </c>
      <c r="B44" s="411" t="s">
        <v>438</v>
      </c>
      <c r="C44" s="411" t="s">
        <v>138</v>
      </c>
      <c r="D44" s="471">
        <v>5504349000</v>
      </c>
      <c r="E44" s="471">
        <v>-746646425</v>
      </c>
      <c r="F44" s="471">
        <v>5504349000</v>
      </c>
      <c r="G44" s="412"/>
      <c r="H44" s="401"/>
      <c r="I44" s="401"/>
      <c r="J44" s="407"/>
      <c r="K44" s="407"/>
      <c r="L44" s="407"/>
      <c r="M44" s="407"/>
      <c r="N44" s="348"/>
      <c r="O44" s="348"/>
    </row>
    <row r="45" spans="1:20" s="413" customFormat="1" ht="51">
      <c r="A45" s="410" t="s">
        <v>139</v>
      </c>
      <c r="B45" s="405" t="s">
        <v>439</v>
      </c>
      <c r="C45" s="411" t="s">
        <v>140</v>
      </c>
      <c r="D45" s="472">
        <v>5423851312</v>
      </c>
      <c r="E45" s="472">
        <v>1668379661</v>
      </c>
      <c r="F45" s="472">
        <v>5423851312</v>
      </c>
      <c r="G45" s="412"/>
      <c r="H45" s="401"/>
      <c r="I45" s="401"/>
      <c r="J45" s="407"/>
      <c r="K45" s="407"/>
      <c r="L45" s="407"/>
      <c r="M45" s="407"/>
      <c r="N45" s="348"/>
      <c r="O45" s="348"/>
    </row>
    <row r="46" spans="1:20" s="413" customFormat="1" ht="25.5">
      <c r="A46" s="410" t="s">
        <v>67</v>
      </c>
      <c r="B46" s="405" t="s">
        <v>440</v>
      </c>
      <c r="C46" s="411" t="s">
        <v>141</v>
      </c>
      <c r="D46" s="466">
        <v>54796966283</v>
      </c>
      <c r="E46" s="472">
        <v>52641571566</v>
      </c>
      <c r="F46" s="472">
        <v>54796966283</v>
      </c>
      <c r="G46" s="412"/>
      <c r="H46" s="401"/>
      <c r="I46" s="401"/>
      <c r="J46" s="407"/>
      <c r="K46" s="407"/>
      <c r="L46" s="407"/>
      <c r="M46" s="407"/>
      <c r="N46" s="348"/>
      <c r="O46" s="348"/>
    </row>
    <row r="47" spans="1:20" s="413" customFormat="1" ht="38.25">
      <c r="A47" s="410" t="s">
        <v>142</v>
      </c>
      <c r="B47" s="405" t="s">
        <v>441</v>
      </c>
      <c r="C47" s="411" t="s">
        <v>143</v>
      </c>
      <c r="D47" s="472">
        <v>5589182797</v>
      </c>
      <c r="E47" s="472">
        <v>2155394717</v>
      </c>
      <c r="F47" s="472">
        <v>5589182797</v>
      </c>
      <c r="G47" s="412"/>
      <c r="H47" s="401"/>
      <c r="I47" s="401"/>
      <c r="J47" s="407"/>
      <c r="K47" s="407"/>
      <c r="L47" s="407"/>
      <c r="M47" s="407"/>
      <c r="N47" s="348"/>
      <c r="O47" s="348"/>
      <c r="P47" s="416"/>
      <c r="Q47" s="416"/>
      <c r="R47" s="416"/>
      <c r="S47" s="416"/>
      <c r="T47" s="416"/>
    </row>
    <row r="48" spans="1:20" s="413" customFormat="1" ht="51">
      <c r="A48" s="410">
        <v>1</v>
      </c>
      <c r="B48" s="411" t="s">
        <v>442</v>
      </c>
      <c r="C48" s="411" t="s">
        <v>304</v>
      </c>
      <c r="D48" s="474">
        <v>5423851312</v>
      </c>
      <c r="E48" s="468">
        <v>1668379661</v>
      </c>
      <c r="F48" s="468">
        <v>5423851312</v>
      </c>
      <c r="G48" s="412"/>
      <c r="H48" s="401"/>
      <c r="I48" s="401"/>
      <c r="J48" s="407"/>
      <c r="K48" s="407"/>
      <c r="L48" s="407"/>
      <c r="M48" s="407"/>
      <c r="N48" s="348"/>
      <c r="O48" s="348"/>
    </row>
    <row r="49" spans="1:15" s="413" customFormat="1" ht="51">
      <c r="A49" s="410">
        <v>2</v>
      </c>
      <c r="B49" s="411" t="s">
        <v>552</v>
      </c>
      <c r="C49" s="411" t="s">
        <v>305</v>
      </c>
      <c r="D49" s="466" t="s">
        <v>685</v>
      </c>
      <c r="E49" s="466" t="s">
        <v>685</v>
      </c>
      <c r="F49" s="466" t="s">
        <v>685</v>
      </c>
      <c r="G49" s="412"/>
      <c r="H49" s="401"/>
      <c r="I49" s="401"/>
      <c r="J49" s="407"/>
      <c r="K49" s="407"/>
      <c r="L49" s="407"/>
      <c r="M49" s="407"/>
      <c r="N49" s="348"/>
      <c r="O49" s="348"/>
    </row>
    <row r="50" spans="1:15" s="413" customFormat="1" ht="51">
      <c r="A50" s="410">
        <v>3</v>
      </c>
      <c r="B50" s="411" t="s">
        <v>621</v>
      </c>
      <c r="C50" s="411" t="s">
        <v>144</v>
      </c>
      <c r="D50" s="471">
        <v>165331485</v>
      </c>
      <c r="E50" s="473">
        <v>487015056</v>
      </c>
      <c r="F50" s="473">
        <v>165331485</v>
      </c>
      <c r="G50" s="412"/>
      <c r="H50" s="401"/>
      <c r="I50" s="401"/>
      <c r="J50" s="407"/>
      <c r="K50" s="407"/>
      <c r="L50" s="407"/>
      <c r="M50" s="407"/>
      <c r="N50" s="348"/>
      <c r="O50" s="348"/>
    </row>
    <row r="51" spans="1:15" s="413" customFormat="1" ht="25.5">
      <c r="A51" s="410" t="s">
        <v>145</v>
      </c>
      <c r="B51" s="405" t="s">
        <v>443</v>
      </c>
      <c r="C51" s="411" t="s">
        <v>146</v>
      </c>
      <c r="D51" s="466">
        <v>60386149080</v>
      </c>
      <c r="E51" s="466">
        <v>54796966283</v>
      </c>
      <c r="F51" s="466">
        <v>60386149080</v>
      </c>
      <c r="G51" s="412"/>
      <c r="H51" s="401"/>
      <c r="I51" s="401"/>
      <c r="J51" s="407"/>
      <c r="K51" s="407"/>
      <c r="L51" s="407"/>
      <c r="M51" s="407"/>
      <c r="N51" s="348"/>
      <c r="O51" s="348"/>
    </row>
    <row r="52" spans="1:15" s="413" customFormat="1" ht="38.25">
      <c r="A52" s="410" t="s">
        <v>258</v>
      </c>
      <c r="B52" s="405" t="s">
        <v>444</v>
      </c>
      <c r="C52" s="411" t="s">
        <v>259</v>
      </c>
      <c r="D52" s="466"/>
      <c r="E52" s="466"/>
      <c r="F52" s="468"/>
      <c r="G52" s="412"/>
      <c r="H52" s="401"/>
      <c r="I52" s="401"/>
      <c r="J52" s="348"/>
      <c r="K52" s="348"/>
      <c r="L52" s="348"/>
      <c r="M52" s="348"/>
      <c r="N52" s="348"/>
      <c r="O52" s="348"/>
    </row>
    <row r="53" spans="1:15" s="413" customFormat="1" ht="38.25">
      <c r="A53" s="410"/>
      <c r="B53" s="411" t="s">
        <v>445</v>
      </c>
      <c r="C53" s="411" t="s">
        <v>260</v>
      </c>
      <c r="D53" s="466"/>
      <c r="E53" s="475"/>
      <c r="F53" s="468"/>
      <c r="G53" s="412"/>
      <c r="H53" s="401"/>
      <c r="I53" s="401"/>
      <c r="J53" s="348"/>
      <c r="K53" s="348"/>
      <c r="L53" s="348"/>
      <c r="M53" s="348"/>
      <c r="N53" s="348"/>
      <c r="O53" s="348"/>
    </row>
    <row r="54" spans="1:15">
      <c r="A54" s="373"/>
      <c r="B54" s="373"/>
      <c r="C54" s="345"/>
      <c r="D54" s="345"/>
      <c r="E54" s="417"/>
      <c r="F54" s="397"/>
    </row>
    <row r="55" spans="1:15" s="330" customFormat="1" ht="12.75">
      <c r="A55" s="343" t="s">
        <v>176</v>
      </c>
      <c r="B55" s="373"/>
      <c r="C55" s="345"/>
      <c r="D55" s="344" t="s">
        <v>177</v>
      </c>
      <c r="E55" s="344"/>
      <c r="F55" s="397"/>
      <c r="G55" s="418"/>
      <c r="H55" s="401"/>
      <c r="I55" s="401"/>
      <c r="J55" s="348"/>
      <c r="K55" s="348"/>
      <c r="L55" s="348"/>
      <c r="M55" s="348"/>
      <c r="N55" s="348"/>
      <c r="O55" s="348"/>
    </row>
    <row r="56" spans="1:15" s="330" customFormat="1" ht="12.75">
      <c r="A56" s="374" t="s">
        <v>178</v>
      </c>
      <c r="B56" s="373"/>
      <c r="C56" s="345"/>
      <c r="D56" s="375" t="s">
        <v>179</v>
      </c>
      <c r="E56" s="375"/>
      <c r="F56" s="397"/>
      <c r="G56" s="418"/>
      <c r="H56" s="401"/>
      <c r="I56" s="401"/>
      <c r="J56" s="348"/>
      <c r="K56" s="348"/>
      <c r="L56" s="348"/>
      <c r="M56" s="348"/>
      <c r="N56" s="348"/>
      <c r="O56" s="348"/>
    </row>
    <row r="57" spans="1:15" s="330" customFormat="1" ht="12.75">
      <c r="A57" s="373"/>
      <c r="B57" s="373"/>
      <c r="C57" s="345"/>
      <c r="D57" s="345"/>
      <c r="E57" s="345"/>
      <c r="F57" s="397"/>
      <c r="G57" s="418"/>
      <c r="H57" s="401"/>
      <c r="I57" s="401"/>
      <c r="J57" s="348"/>
      <c r="K57" s="348"/>
      <c r="L57" s="348"/>
      <c r="M57" s="348"/>
      <c r="N57" s="348"/>
      <c r="O57" s="348"/>
    </row>
    <row r="58" spans="1:15" s="330" customFormat="1" ht="12.75">
      <c r="A58" s="373"/>
      <c r="B58" s="373"/>
      <c r="C58" s="345"/>
      <c r="D58" s="345"/>
      <c r="E58" s="345"/>
      <c r="F58" s="397"/>
      <c r="G58" s="418"/>
      <c r="H58" s="401"/>
      <c r="I58" s="401"/>
      <c r="J58" s="348"/>
      <c r="K58" s="348"/>
      <c r="L58" s="348"/>
      <c r="M58" s="348"/>
      <c r="N58" s="348"/>
      <c r="O58" s="348"/>
    </row>
    <row r="59" spans="1:15" s="330" customFormat="1" ht="12.75">
      <c r="A59" s="373"/>
      <c r="B59" s="373"/>
      <c r="C59" s="345"/>
      <c r="D59" s="345"/>
      <c r="E59" s="345"/>
      <c r="F59" s="397"/>
      <c r="G59" s="418"/>
      <c r="H59" s="401"/>
      <c r="I59" s="401"/>
      <c r="J59" s="348"/>
      <c r="K59" s="348"/>
      <c r="L59" s="348"/>
      <c r="M59" s="348"/>
      <c r="N59" s="348"/>
      <c r="O59" s="348"/>
    </row>
    <row r="60" spans="1:15" s="330" customFormat="1" ht="12.75">
      <c r="A60" s="373"/>
      <c r="B60" s="373"/>
      <c r="C60" s="345"/>
      <c r="D60" s="345"/>
      <c r="E60" s="345"/>
      <c r="F60" s="397"/>
      <c r="G60" s="418"/>
      <c r="H60" s="401"/>
      <c r="I60" s="401"/>
      <c r="J60" s="348"/>
      <c r="K60" s="348"/>
      <c r="L60" s="348"/>
      <c r="M60" s="348"/>
      <c r="N60" s="348"/>
      <c r="O60" s="348"/>
    </row>
    <row r="61" spans="1:15" s="330" customFormat="1" ht="12.75">
      <c r="A61" s="373"/>
      <c r="B61" s="373"/>
      <c r="C61" s="345"/>
      <c r="D61" s="345"/>
      <c r="E61" s="345"/>
      <c r="F61" s="397"/>
      <c r="G61" s="418"/>
      <c r="H61" s="401"/>
      <c r="I61" s="401"/>
      <c r="J61" s="348"/>
      <c r="K61" s="348"/>
      <c r="L61" s="348"/>
      <c r="M61" s="348"/>
      <c r="N61" s="348"/>
      <c r="O61" s="348"/>
    </row>
    <row r="62" spans="1:15" s="330" customFormat="1" ht="12.75">
      <c r="A62" s="373"/>
      <c r="B62" s="373"/>
      <c r="C62" s="345"/>
      <c r="D62" s="345"/>
      <c r="E62" s="345"/>
      <c r="F62" s="397"/>
      <c r="G62" s="418"/>
      <c r="H62" s="401"/>
      <c r="I62" s="401"/>
      <c r="J62" s="348"/>
      <c r="K62" s="348"/>
      <c r="L62" s="348"/>
      <c r="M62" s="348"/>
      <c r="N62" s="348"/>
      <c r="O62" s="348"/>
    </row>
    <row r="63" spans="1:15" s="330" customFormat="1" ht="12.75">
      <c r="A63" s="339"/>
      <c r="B63" s="339"/>
      <c r="C63" s="345"/>
      <c r="D63" s="340"/>
      <c r="E63" s="340"/>
      <c r="F63" s="397"/>
      <c r="G63" s="418"/>
      <c r="H63" s="401"/>
      <c r="I63" s="401"/>
      <c r="J63" s="348"/>
      <c r="K63" s="348"/>
      <c r="L63" s="348"/>
      <c r="M63" s="348"/>
      <c r="N63" s="348"/>
      <c r="O63" s="348"/>
    </row>
    <row r="64" spans="1:15" s="330" customFormat="1" ht="12.75">
      <c r="A64" s="343" t="s">
        <v>239</v>
      </c>
      <c r="B64" s="373"/>
      <c r="C64" s="345"/>
      <c r="D64" s="344" t="s">
        <v>477</v>
      </c>
      <c r="E64" s="344"/>
      <c r="F64" s="397"/>
      <c r="G64" s="418"/>
      <c r="H64" s="401"/>
      <c r="I64" s="401"/>
      <c r="J64" s="348"/>
      <c r="K64" s="348"/>
      <c r="L64" s="348"/>
      <c r="M64" s="348"/>
      <c r="N64" s="348"/>
      <c r="O64" s="348"/>
    </row>
    <row r="65" spans="1:15" s="330" customFormat="1" ht="12.75">
      <c r="A65" s="343" t="s">
        <v>630</v>
      </c>
      <c r="B65" s="373"/>
      <c r="C65" s="345"/>
      <c r="D65" s="344"/>
      <c r="E65" s="344"/>
      <c r="F65" s="397"/>
      <c r="G65" s="418"/>
      <c r="H65" s="401"/>
      <c r="I65" s="401"/>
      <c r="J65" s="348"/>
      <c r="K65" s="348"/>
      <c r="L65" s="348"/>
      <c r="M65" s="348"/>
      <c r="N65" s="348"/>
      <c r="O65" s="348"/>
    </row>
    <row r="66" spans="1:15" s="330" customFormat="1" ht="12.75">
      <c r="A66" s="330" t="s">
        <v>240</v>
      </c>
      <c r="B66" s="373"/>
      <c r="C66" s="345"/>
      <c r="D66" s="345"/>
      <c r="E66" s="345"/>
      <c r="F66" s="397"/>
      <c r="G66" s="418"/>
      <c r="H66" s="401"/>
      <c r="I66" s="401"/>
      <c r="J66" s="348"/>
      <c r="K66" s="348"/>
      <c r="L66" s="348"/>
      <c r="M66" s="348"/>
      <c r="N66" s="348"/>
      <c r="O66" s="348"/>
    </row>
    <row r="67" spans="1:15">
      <c r="A67" s="373"/>
      <c r="B67" s="373"/>
      <c r="C67" s="345"/>
      <c r="D67" s="345"/>
      <c r="E67" s="417"/>
      <c r="F67" s="39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tabSelected="1" view="pageBreakPreview" topLeftCell="A60" zoomScale="85" zoomScaleNormal="100" zoomScaleSheetLayoutView="85" workbookViewId="0">
      <selection activeCell="A69" sqref="A69"/>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8" style="228" bestFit="1" customWidth="1"/>
    <col min="10" max="10" width="15.28515625" style="228" bestFit="1" customWidth="1"/>
    <col min="11" max="11" width="15" style="228" bestFit="1" customWidth="1"/>
    <col min="12" max="12" width="13.28515625" style="228" bestFit="1" customWidth="1"/>
    <col min="13" max="13" width="19.5703125" style="228" bestFit="1" customWidth="1"/>
    <col min="14" max="14" width="7.5703125" style="228" customWidth="1"/>
    <col min="15" max="15" width="13.28515625" style="228" bestFit="1" customWidth="1"/>
    <col min="16" max="16" width="8.7109375" style="228"/>
    <col min="17" max="18" width="9.140625" style="24"/>
    <col min="19" max="16384" width="9.140625" style="31"/>
  </cols>
  <sheetData>
    <row r="1" spans="1:18" ht="25.5" customHeight="1">
      <c r="A1" s="519" t="s">
        <v>539</v>
      </c>
      <c r="B1" s="519"/>
      <c r="C1" s="519"/>
      <c r="D1" s="519"/>
      <c r="E1" s="519"/>
      <c r="F1" s="519"/>
      <c r="G1" s="519"/>
      <c r="H1" s="224"/>
    </row>
    <row r="2" spans="1:18" ht="29.25" customHeight="1">
      <c r="A2" s="520" t="s">
        <v>540</v>
      </c>
      <c r="B2" s="520"/>
      <c r="C2" s="520"/>
      <c r="D2" s="520"/>
      <c r="E2" s="520"/>
      <c r="F2" s="520"/>
      <c r="G2" s="520"/>
      <c r="H2" s="225"/>
    </row>
    <row r="3" spans="1:18">
      <c r="A3" s="521" t="s">
        <v>282</v>
      </c>
      <c r="B3" s="521"/>
      <c r="C3" s="521"/>
      <c r="D3" s="521"/>
      <c r="E3" s="521"/>
      <c r="F3" s="521"/>
      <c r="G3" s="521"/>
      <c r="H3" s="226"/>
    </row>
    <row r="4" spans="1:18">
      <c r="A4" s="521"/>
      <c r="B4" s="521"/>
      <c r="C4" s="521"/>
      <c r="D4" s="521"/>
      <c r="E4" s="521"/>
      <c r="F4" s="521"/>
      <c r="G4" s="521"/>
      <c r="H4" s="226"/>
    </row>
    <row r="5" spans="1:18">
      <c r="A5" s="522" t="str">
        <f>'ngay thang'!B12</f>
        <v>Tại ngày 31 tháng 01 năm 2023/As at 31 Jan 2023</v>
      </c>
      <c r="B5" s="522"/>
      <c r="C5" s="522"/>
      <c r="D5" s="522"/>
      <c r="E5" s="522"/>
      <c r="F5" s="522"/>
      <c r="G5" s="522"/>
      <c r="H5" s="227"/>
    </row>
    <row r="6" spans="1:18">
      <c r="A6" s="227"/>
      <c r="B6" s="227"/>
      <c r="C6" s="227"/>
      <c r="D6" s="227"/>
      <c r="E6" s="227"/>
      <c r="F6" s="1"/>
      <c r="G6" s="1"/>
      <c r="H6" s="1"/>
    </row>
    <row r="7" spans="1:18" ht="31.5" customHeight="1">
      <c r="A7" s="523" t="s">
        <v>247</v>
      </c>
      <c r="B7" s="523"/>
      <c r="C7" s="523" t="s">
        <v>636</v>
      </c>
      <c r="D7" s="523"/>
      <c r="E7" s="523"/>
      <c r="F7" s="523"/>
      <c r="G7" s="1"/>
      <c r="H7" s="1"/>
    </row>
    <row r="8" spans="1:18" ht="29.25" customHeight="1">
      <c r="A8" s="523" t="s">
        <v>245</v>
      </c>
      <c r="B8" s="523"/>
      <c r="C8" s="523" t="s">
        <v>476</v>
      </c>
      <c r="D8" s="523"/>
      <c r="E8" s="523"/>
      <c r="F8" s="523"/>
      <c r="G8" s="229"/>
      <c r="H8" s="241"/>
    </row>
    <row r="9" spans="1:18" ht="29.25" customHeight="1">
      <c r="A9" s="518" t="s">
        <v>244</v>
      </c>
      <c r="B9" s="518"/>
      <c r="C9" s="518" t="s">
        <v>246</v>
      </c>
      <c r="D9" s="518"/>
      <c r="E9" s="518"/>
      <c r="F9" s="518"/>
      <c r="G9" s="230"/>
      <c r="H9" s="241"/>
    </row>
    <row r="10" spans="1:18" ht="29.25" customHeight="1">
      <c r="A10" s="518" t="s">
        <v>248</v>
      </c>
      <c r="B10" s="518"/>
      <c r="C10" s="518" t="str">
        <f>'ngay thang'!B14</f>
        <v>Ngày 06 tháng 02 năm 2023
06 Feb 2023</v>
      </c>
      <c r="D10" s="518"/>
      <c r="E10" s="518"/>
      <c r="F10" s="518"/>
      <c r="G10" s="230"/>
      <c r="H10" s="242"/>
    </row>
    <row r="11" spans="1:18" ht="23.25" customHeight="1">
      <c r="A11" s="223"/>
      <c r="B11" s="223"/>
      <c r="C11" s="223"/>
      <c r="D11" s="223"/>
      <c r="E11" s="223"/>
      <c r="F11" s="223"/>
      <c r="G11" s="230"/>
      <c r="H11" s="242"/>
    </row>
    <row r="12" spans="1:18" s="245" customFormat="1" ht="18.75" customHeight="1">
      <c r="A12" s="243" t="s">
        <v>285</v>
      </c>
      <c r="B12" s="244"/>
      <c r="C12" s="244"/>
      <c r="D12" s="244"/>
      <c r="E12" s="244"/>
      <c r="F12" s="244"/>
      <c r="G12" s="244"/>
      <c r="H12" s="244"/>
      <c r="I12" s="228"/>
      <c r="J12" s="228"/>
      <c r="K12" s="228"/>
      <c r="L12" s="228"/>
      <c r="M12" s="228"/>
      <c r="N12" s="228"/>
      <c r="O12" s="228"/>
      <c r="P12" s="228"/>
      <c r="Q12" s="24"/>
      <c r="R12" s="24"/>
    </row>
    <row r="13" spans="1:18" s="34" customFormat="1" ht="63" customHeight="1">
      <c r="A13" s="231" t="s">
        <v>202</v>
      </c>
      <c r="B13" s="231" t="s">
        <v>203</v>
      </c>
      <c r="C13" s="231" t="s">
        <v>201</v>
      </c>
      <c r="D13" s="231" t="s">
        <v>232</v>
      </c>
      <c r="E13" s="231" t="s">
        <v>204</v>
      </c>
      <c r="F13" s="231" t="s">
        <v>205</v>
      </c>
      <c r="G13" s="236" t="s">
        <v>206</v>
      </c>
      <c r="H13" s="246"/>
      <c r="I13" s="228"/>
      <c r="J13" s="228"/>
      <c r="K13" s="228"/>
      <c r="L13" s="228"/>
      <c r="M13" s="228"/>
      <c r="N13" s="228"/>
      <c r="O13" s="228"/>
      <c r="P13" s="228"/>
      <c r="Q13" s="24"/>
      <c r="R13" s="24"/>
    </row>
    <row r="14" spans="1:18" s="34" customFormat="1" ht="63" customHeight="1">
      <c r="A14" s="231" t="s">
        <v>46</v>
      </c>
      <c r="B14" s="247" t="s">
        <v>553</v>
      </c>
      <c r="C14" s="231"/>
      <c r="D14" s="231"/>
      <c r="E14" s="231"/>
      <c r="F14" s="231"/>
      <c r="G14" s="236"/>
      <c r="H14" s="246"/>
      <c r="I14" s="228"/>
      <c r="J14" s="228"/>
      <c r="K14" s="228"/>
      <c r="L14" s="228"/>
      <c r="M14" s="228"/>
      <c r="N14" s="228"/>
      <c r="O14" s="228"/>
      <c r="P14" s="228"/>
      <c r="Q14" s="24"/>
      <c r="R14" s="24"/>
    </row>
    <row r="15" spans="1:18" s="239" customFormat="1" ht="51">
      <c r="A15" s="248" t="s">
        <v>56</v>
      </c>
      <c r="B15" s="248" t="s">
        <v>554</v>
      </c>
      <c r="C15" s="248">
        <v>2246</v>
      </c>
      <c r="D15" s="249"/>
      <c r="E15" s="249"/>
      <c r="F15" s="249"/>
      <c r="G15" s="250"/>
      <c r="I15" s="228"/>
      <c r="J15" s="228"/>
      <c r="K15" s="228"/>
      <c r="L15" s="228"/>
      <c r="M15" s="228"/>
      <c r="N15" s="228"/>
      <c r="O15" s="228"/>
      <c r="P15" s="228"/>
      <c r="Q15" s="24"/>
      <c r="R15" s="24"/>
    </row>
    <row r="16" spans="1:18" s="238" customFormat="1">
      <c r="A16" s="251">
        <v>1</v>
      </c>
      <c r="B16" s="251" t="s">
        <v>639</v>
      </c>
      <c r="C16" s="251">
        <v>2246.1</v>
      </c>
      <c r="D16" s="476">
        <v>70000</v>
      </c>
      <c r="E16" s="476">
        <v>32600</v>
      </c>
      <c r="F16" s="477">
        <v>2282000000</v>
      </c>
      <c r="G16" s="478">
        <v>3.7699999999999997E-2</v>
      </c>
      <c r="H16" s="240"/>
      <c r="I16" s="228"/>
      <c r="J16" s="228"/>
      <c r="K16" s="228"/>
      <c r="L16" s="228"/>
      <c r="M16" s="228"/>
      <c r="N16" s="228"/>
      <c r="O16" s="228"/>
      <c r="P16" s="228"/>
      <c r="Q16" s="24"/>
      <c r="R16" s="24"/>
    </row>
    <row r="17" spans="1:18" s="238" customFormat="1">
      <c r="A17" s="251">
        <v>2</v>
      </c>
      <c r="B17" s="251" t="s">
        <v>675</v>
      </c>
      <c r="C17" s="251">
        <v>2246.1999999999998</v>
      </c>
      <c r="D17" s="476">
        <v>60000</v>
      </c>
      <c r="E17" s="476">
        <v>39300</v>
      </c>
      <c r="F17" s="477">
        <v>2358000000</v>
      </c>
      <c r="G17" s="478">
        <v>3.8899999999999997E-2</v>
      </c>
      <c r="H17" s="240"/>
      <c r="I17" s="228"/>
      <c r="J17" s="228"/>
      <c r="K17" s="228"/>
      <c r="L17" s="228"/>
      <c r="M17" s="228"/>
      <c r="N17" s="228"/>
      <c r="O17" s="228"/>
      <c r="P17" s="228"/>
      <c r="Q17" s="24"/>
      <c r="R17" s="24"/>
    </row>
    <row r="18" spans="1:18" s="238" customFormat="1">
      <c r="A18" s="251">
        <v>3</v>
      </c>
      <c r="B18" s="251" t="s">
        <v>689</v>
      </c>
      <c r="C18" s="251">
        <v>2246.3000000000002</v>
      </c>
      <c r="D18" s="476">
        <v>45000</v>
      </c>
      <c r="E18" s="476">
        <v>62000</v>
      </c>
      <c r="F18" s="477">
        <v>2790000000</v>
      </c>
      <c r="G18" s="478">
        <v>4.6100000000000002E-2</v>
      </c>
      <c r="H18" s="240"/>
      <c r="I18" s="228"/>
      <c r="J18" s="228"/>
      <c r="K18" s="228"/>
      <c r="L18" s="228"/>
      <c r="M18" s="228"/>
      <c r="N18" s="228"/>
      <c r="O18" s="228"/>
      <c r="P18" s="228"/>
      <c r="Q18" s="24"/>
      <c r="R18" s="24"/>
    </row>
    <row r="19" spans="1:18" s="238" customFormat="1">
      <c r="A19" s="251">
        <v>4</v>
      </c>
      <c r="B19" s="251" t="s">
        <v>640</v>
      </c>
      <c r="C19" s="251">
        <v>2246.4</v>
      </c>
      <c r="D19" s="476">
        <v>45000</v>
      </c>
      <c r="E19" s="476">
        <v>56300</v>
      </c>
      <c r="F19" s="477">
        <v>2533500000</v>
      </c>
      <c r="G19" s="478">
        <v>4.1799999999999997E-2</v>
      </c>
      <c r="H19" s="240"/>
      <c r="I19" s="228"/>
      <c r="J19" s="228"/>
      <c r="K19" s="228"/>
      <c r="L19" s="228"/>
      <c r="M19" s="228"/>
      <c r="N19" s="228"/>
      <c r="O19" s="228"/>
      <c r="P19" s="228"/>
      <c r="Q19" s="24"/>
      <c r="R19" s="24"/>
    </row>
    <row r="20" spans="1:18" s="238" customFormat="1">
      <c r="A20" s="251">
        <v>5</v>
      </c>
      <c r="B20" s="251" t="s">
        <v>676</v>
      </c>
      <c r="C20" s="251">
        <v>2246.5</v>
      </c>
      <c r="D20" s="476">
        <v>180000</v>
      </c>
      <c r="E20" s="476">
        <v>16500</v>
      </c>
      <c r="F20" s="477">
        <v>2970000000</v>
      </c>
      <c r="G20" s="478">
        <v>4.9000000000000002E-2</v>
      </c>
      <c r="H20" s="240"/>
      <c r="I20" s="228"/>
      <c r="J20" s="228"/>
      <c r="K20" s="228"/>
      <c r="L20" s="228"/>
      <c r="M20" s="228"/>
      <c r="N20" s="228"/>
      <c r="O20" s="228"/>
      <c r="P20" s="228"/>
      <c r="Q20" s="24"/>
      <c r="R20" s="24"/>
    </row>
    <row r="21" spans="1:18" s="238" customFormat="1">
      <c r="A21" s="251">
        <v>6</v>
      </c>
      <c r="B21" s="251" t="s">
        <v>690</v>
      </c>
      <c r="C21" s="251">
        <v>2246.6</v>
      </c>
      <c r="D21" s="476">
        <v>145000</v>
      </c>
      <c r="E21" s="476">
        <v>14650</v>
      </c>
      <c r="F21" s="477">
        <v>2124250000</v>
      </c>
      <c r="G21" s="478">
        <v>3.5099999999999999E-2</v>
      </c>
      <c r="H21" s="240"/>
      <c r="I21" s="228"/>
      <c r="J21" s="228"/>
      <c r="K21" s="228"/>
      <c r="L21" s="228"/>
      <c r="M21" s="228"/>
      <c r="N21" s="228"/>
      <c r="O21" s="228"/>
      <c r="P21" s="228"/>
      <c r="Q21" s="24"/>
      <c r="R21" s="24"/>
    </row>
    <row r="22" spans="1:18" s="238" customFormat="1">
      <c r="A22" s="251">
        <v>7</v>
      </c>
      <c r="B22" s="251" t="s">
        <v>641</v>
      </c>
      <c r="C22" s="251">
        <v>2246.6999999999998</v>
      </c>
      <c r="D22" s="476">
        <v>110000</v>
      </c>
      <c r="E22" s="476">
        <v>25200</v>
      </c>
      <c r="F22" s="477">
        <v>2772000000</v>
      </c>
      <c r="G22" s="478">
        <v>4.58E-2</v>
      </c>
      <c r="H22" s="240"/>
      <c r="I22" s="228"/>
      <c r="J22" s="228"/>
      <c r="K22" s="228"/>
      <c r="L22" s="228"/>
      <c r="M22" s="228"/>
      <c r="N22" s="228"/>
      <c r="O22" s="228"/>
      <c r="P22" s="228"/>
      <c r="Q22" s="24"/>
      <c r="R22" s="24"/>
    </row>
    <row r="23" spans="1:18" s="238" customFormat="1">
      <c r="A23" s="251">
        <v>8</v>
      </c>
      <c r="B23" s="251" t="s">
        <v>642</v>
      </c>
      <c r="C23" s="251">
        <v>2246.8000000000002</v>
      </c>
      <c r="D23" s="476">
        <v>80000</v>
      </c>
      <c r="E23" s="476">
        <v>34200</v>
      </c>
      <c r="F23" s="477">
        <v>2736000000</v>
      </c>
      <c r="G23" s="478">
        <v>4.5199999999999997E-2</v>
      </c>
      <c r="H23" s="240"/>
      <c r="I23" s="228"/>
      <c r="J23" s="228"/>
      <c r="K23" s="228"/>
      <c r="L23" s="228"/>
      <c r="M23" s="228"/>
      <c r="N23" s="228"/>
      <c r="O23" s="228"/>
      <c r="P23" s="228"/>
      <c r="Q23" s="24"/>
      <c r="R23" s="24"/>
    </row>
    <row r="24" spans="1:18" s="238" customFormat="1">
      <c r="A24" s="251">
        <v>9</v>
      </c>
      <c r="B24" s="251" t="s">
        <v>691</v>
      </c>
      <c r="C24" s="251">
        <v>2246.9</v>
      </c>
      <c r="D24" s="476">
        <v>170000</v>
      </c>
      <c r="E24" s="476">
        <v>14350</v>
      </c>
      <c r="F24" s="477">
        <v>2439500000</v>
      </c>
      <c r="G24" s="478">
        <v>4.0300000000000002E-2</v>
      </c>
      <c r="H24" s="240"/>
      <c r="I24" s="228"/>
      <c r="J24" s="228"/>
      <c r="K24" s="228"/>
      <c r="L24" s="228"/>
      <c r="M24" s="228"/>
      <c r="N24" s="228"/>
      <c r="O24" s="228"/>
      <c r="P24" s="228"/>
      <c r="Q24" s="24"/>
      <c r="R24" s="24"/>
    </row>
    <row r="25" spans="1:18" s="238" customFormat="1">
      <c r="A25" s="251">
        <v>10</v>
      </c>
      <c r="B25" s="251" t="s">
        <v>634</v>
      </c>
      <c r="C25" s="271" t="s">
        <v>650</v>
      </c>
      <c r="D25" s="476">
        <v>171050</v>
      </c>
      <c r="E25" s="476">
        <v>14800</v>
      </c>
      <c r="F25" s="477">
        <v>2531540000</v>
      </c>
      <c r="G25" s="478">
        <v>4.1799999999999997E-2</v>
      </c>
      <c r="H25" s="240"/>
      <c r="I25" s="228"/>
      <c r="J25" s="228"/>
      <c r="K25" s="228"/>
      <c r="L25" s="228"/>
      <c r="M25" s="228"/>
      <c r="N25" s="228"/>
      <c r="O25" s="228"/>
      <c r="P25" s="228"/>
      <c r="Q25" s="24"/>
      <c r="R25" s="24"/>
    </row>
    <row r="26" spans="1:18" s="238" customFormat="1">
      <c r="A26" s="251">
        <v>11</v>
      </c>
      <c r="B26" s="251" t="s">
        <v>635</v>
      </c>
      <c r="C26" s="271" t="s">
        <v>651</v>
      </c>
      <c r="D26" s="476">
        <v>215300</v>
      </c>
      <c r="E26" s="476">
        <v>13500</v>
      </c>
      <c r="F26" s="477">
        <v>2906550000</v>
      </c>
      <c r="G26" s="478">
        <v>4.8000000000000001E-2</v>
      </c>
      <c r="H26" s="240"/>
      <c r="I26" s="228"/>
      <c r="J26" s="228"/>
      <c r="K26" s="228"/>
      <c r="L26" s="228"/>
      <c r="M26" s="228"/>
      <c r="N26" s="228"/>
      <c r="O26" s="228"/>
      <c r="P26" s="228"/>
      <c r="Q26" s="24"/>
      <c r="R26" s="24"/>
    </row>
    <row r="27" spans="1:18" s="238" customFormat="1">
      <c r="A27" s="251">
        <v>12</v>
      </c>
      <c r="B27" s="251" t="s">
        <v>692</v>
      </c>
      <c r="C27" s="271" t="s">
        <v>652</v>
      </c>
      <c r="D27" s="476">
        <v>90000</v>
      </c>
      <c r="E27" s="476">
        <v>18450</v>
      </c>
      <c r="F27" s="477">
        <v>1660500000</v>
      </c>
      <c r="G27" s="478">
        <v>2.7400000000000001E-2</v>
      </c>
      <c r="H27" s="240"/>
      <c r="I27" s="228"/>
      <c r="J27" s="228"/>
      <c r="K27" s="228"/>
      <c r="L27" s="228"/>
      <c r="M27" s="228"/>
      <c r="N27" s="228"/>
      <c r="O27" s="228"/>
      <c r="P27" s="228"/>
      <c r="Q27" s="24"/>
      <c r="R27" s="24"/>
    </row>
    <row r="28" spans="1:18" s="238" customFormat="1">
      <c r="A28" s="251">
        <v>13</v>
      </c>
      <c r="B28" s="251" t="s">
        <v>643</v>
      </c>
      <c r="C28" s="271" t="s">
        <v>653</v>
      </c>
      <c r="D28" s="476">
        <v>80000</v>
      </c>
      <c r="E28" s="476">
        <v>18800</v>
      </c>
      <c r="F28" s="477">
        <v>1504000000</v>
      </c>
      <c r="G28" s="478">
        <v>2.4799999999999999E-2</v>
      </c>
      <c r="H28" s="240"/>
      <c r="I28" s="228"/>
      <c r="J28" s="228"/>
      <c r="K28" s="228"/>
      <c r="L28" s="228"/>
      <c r="M28" s="228"/>
      <c r="N28" s="228"/>
      <c r="O28" s="228"/>
      <c r="P28" s="228"/>
      <c r="Q28" s="24"/>
      <c r="R28" s="24"/>
    </row>
    <row r="29" spans="1:18" s="238" customFormat="1">
      <c r="A29" s="251">
        <v>14</v>
      </c>
      <c r="B29" s="251" t="s">
        <v>644</v>
      </c>
      <c r="C29" s="271" t="s">
        <v>654</v>
      </c>
      <c r="D29" s="476">
        <v>155000</v>
      </c>
      <c r="E29" s="476">
        <v>17400</v>
      </c>
      <c r="F29" s="477">
        <v>2697000000</v>
      </c>
      <c r="G29" s="478">
        <v>4.4499999999999998E-2</v>
      </c>
      <c r="H29" s="240"/>
      <c r="I29" s="228"/>
      <c r="J29" s="228"/>
      <c r="K29" s="228"/>
      <c r="L29" s="228"/>
      <c r="M29" s="228"/>
      <c r="N29" s="228"/>
      <c r="O29" s="228"/>
      <c r="P29" s="228"/>
      <c r="Q29" s="24"/>
      <c r="R29" s="24"/>
    </row>
    <row r="30" spans="1:18" s="238" customFormat="1">
      <c r="A30" s="251">
        <v>15</v>
      </c>
      <c r="B30" s="251" t="s">
        <v>645</v>
      </c>
      <c r="C30" s="271" t="s">
        <v>655</v>
      </c>
      <c r="D30" s="476">
        <v>60000</v>
      </c>
      <c r="E30" s="476">
        <v>45500</v>
      </c>
      <c r="F30" s="477">
        <v>2730000000</v>
      </c>
      <c r="G30" s="478">
        <v>4.5100000000000001E-2</v>
      </c>
      <c r="H30" s="240"/>
      <c r="I30" s="228"/>
      <c r="J30" s="228"/>
      <c r="K30" s="228"/>
      <c r="L30" s="228"/>
      <c r="M30" s="228"/>
      <c r="N30" s="228"/>
      <c r="O30" s="228"/>
      <c r="P30" s="228"/>
      <c r="Q30" s="24"/>
      <c r="R30" s="24"/>
    </row>
    <row r="31" spans="1:18" s="238" customFormat="1">
      <c r="A31" s="251">
        <v>16</v>
      </c>
      <c r="B31" s="251" t="s">
        <v>646</v>
      </c>
      <c r="C31" s="271" t="s">
        <v>656</v>
      </c>
      <c r="D31" s="476">
        <v>185000</v>
      </c>
      <c r="E31" s="476">
        <v>21000</v>
      </c>
      <c r="F31" s="477">
        <v>3885000000</v>
      </c>
      <c r="G31" s="478">
        <v>6.4100000000000004E-2</v>
      </c>
      <c r="H31" s="240"/>
      <c r="I31" s="228"/>
      <c r="J31" s="228"/>
      <c r="K31" s="228"/>
      <c r="L31" s="228"/>
      <c r="M31" s="228"/>
      <c r="N31" s="228"/>
      <c r="O31" s="228"/>
      <c r="P31" s="228"/>
      <c r="Q31" s="24"/>
      <c r="R31" s="24"/>
    </row>
    <row r="32" spans="1:18" s="238" customFormat="1">
      <c r="A32" s="251">
        <v>17</v>
      </c>
      <c r="B32" s="251" t="s">
        <v>647</v>
      </c>
      <c r="C32" s="271" t="s">
        <v>677</v>
      </c>
      <c r="D32" s="476">
        <v>60000</v>
      </c>
      <c r="E32" s="476">
        <v>21400</v>
      </c>
      <c r="F32" s="477">
        <v>1284000000</v>
      </c>
      <c r="G32" s="478">
        <v>2.12E-2</v>
      </c>
      <c r="H32" s="240"/>
      <c r="I32" s="228"/>
      <c r="J32" s="228"/>
      <c r="K32" s="228"/>
      <c r="L32" s="228"/>
      <c r="M32" s="228"/>
      <c r="N32" s="228"/>
      <c r="O32" s="228"/>
      <c r="P32" s="228"/>
      <c r="Q32" s="24"/>
      <c r="R32" s="24"/>
    </row>
    <row r="33" spans="1:18" s="238" customFormat="1">
      <c r="A33" s="251">
        <v>18</v>
      </c>
      <c r="B33" s="251" t="s">
        <v>648</v>
      </c>
      <c r="C33" s="271" t="s">
        <v>686</v>
      </c>
      <c r="D33" s="476">
        <v>90000</v>
      </c>
      <c r="E33" s="476">
        <v>29900</v>
      </c>
      <c r="F33" s="477">
        <v>2691000000</v>
      </c>
      <c r="G33" s="478">
        <v>4.4400000000000002E-2</v>
      </c>
      <c r="H33" s="240"/>
      <c r="I33" s="228"/>
      <c r="J33" s="228"/>
      <c r="K33" s="228"/>
      <c r="L33" s="228"/>
      <c r="M33" s="228"/>
      <c r="N33" s="228"/>
      <c r="O33" s="228"/>
      <c r="P33" s="228"/>
      <c r="Q33" s="24"/>
      <c r="R33" s="24"/>
    </row>
    <row r="34" spans="1:18" s="238" customFormat="1">
      <c r="A34" s="251">
        <v>19</v>
      </c>
      <c r="B34" s="251" t="s">
        <v>693</v>
      </c>
      <c r="C34" s="271" t="s">
        <v>687</v>
      </c>
      <c r="D34" s="476">
        <v>70000</v>
      </c>
      <c r="E34" s="476">
        <v>39250</v>
      </c>
      <c r="F34" s="477">
        <v>2747500000</v>
      </c>
      <c r="G34" s="478">
        <v>4.5400000000000003E-2</v>
      </c>
      <c r="H34" s="240"/>
      <c r="I34" s="228"/>
      <c r="J34" s="228"/>
      <c r="K34" s="228"/>
      <c r="L34" s="228"/>
      <c r="M34" s="228"/>
      <c r="N34" s="228"/>
      <c r="O34" s="228"/>
      <c r="P34" s="228"/>
      <c r="Q34" s="24"/>
      <c r="R34" s="24"/>
    </row>
    <row r="35" spans="1:18" s="238" customFormat="1">
      <c r="A35" s="251">
        <v>20</v>
      </c>
      <c r="B35" s="251" t="s">
        <v>649</v>
      </c>
      <c r="C35" s="271" t="s">
        <v>688</v>
      </c>
      <c r="D35" s="476">
        <v>170000</v>
      </c>
      <c r="E35" s="476">
        <v>16550</v>
      </c>
      <c r="F35" s="477">
        <v>2813500000</v>
      </c>
      <c r="G35" s="478">
        <v>4.65E-2</v>
      </c>
      <c r="H35" s="240"/>
      <c r="I35" s="228"/>
      <c r="J35" s="228"/>
      <c r="K35" s="228"/>
      <c r="L35" s="228"/>
      <c r="M35" s="228"/>
      <c r="N35" s="228"/>
      <c r="O35" s="228"/>
      <c r="P35" s="228"/>
      <c r="Q35" s="24"/>
      <c r="R35" s="24"/>
    </row>
    <row r="36" spans="1:18" s="239" customFormat="1" ht="25.5">
      <c r="A36" s="248"/>
      <c r="B36" s="248" t="s">
        <v>343</v>
      </c>
      <c r="C36" s="248">
        <v>2247</v>
      </c>
      <c r="D36" s="249">
        <f>SUM(D16:D35)</f>
        <v>2251350</v>
      </c>
      <c r="E36" s="249"/>
      <c r="F36" s="249">
        <f>SUM(F16:F35)</f>
        <v>50455840000</v>
      </c>
      <c r="G36" s="479">
        <v>0.83309999999999995</v>
      </c>
      <c r="H36" s="240"/>
      <c r="I36" s="228"/>
      <c r="J36" s="228"/>
      <c r="K36" s="228"/>
      <c r="L36" s="228"/>
      <c r="M36" s="228"/>
      <c r="N36" s="228"/>
      <c r="O36" s="228"/>
      <c r="P36" s="228"/>
      <c r="Q36" s="24"/>
      <c r="R36" s="24"/>
    </row>
    <row r="37" spans="1:18" s="239" customFormat="1" ht="76.5">
      <c r="A37" s="248" t="s">
        <v>133</v>
      </c>
      <c r="B37" s="248" t="s">
        <v>555</v>
      </c>
      <c r="C37" s="248">
        <v>2248</v>
      </c>
      <c r="D37" s="249"/>
      <c r="E37" s="249"/>
      <c r="F37" s="249"/>
      <c r="G37" s="479"/>
      <c r="H37" s="240"/>
      <c r="I37" s="228"/>
      <c r="J37" s="228"/>
      <c r="K37" s="228"/>
      <c r="L37" s="228"/>
      <c r="M37" s="228"/>
      <c r="N37" s="228"/>
      <c r="O37" s="228"/>
      <c r="P37" s="228"/>
      <c r="Q37" s="24"/>
      <c r="R37" s="24"/>
    </row>
    <row r="38" spans="1:18" s="238" customFormat="1" ht="25.5">
      <c r="A38" s="251"/>
      <c r="B38" s="251" t="s">
        <v>344</v>
      </c>
      <c r="C38" s="251">
        <v>2249</v>
      </c>
      <c r="D38" s="477"/>
      <c r="E38" s="477"/>
      <c r="F38" s="477"/>
      <c r="G38" s="478"/>
      <c r="I38" s="228"/>
      <c r="J38" s="228"/>
      <c r="K38" s="228"/>
      <c r="L38" s="228"/>
      <c r="M38" s="228"/>
      <c r="N38" s="228"/>
      <c r="O38" s="228"/>
      <c r="P38" s="228"/>
      <c r="Q38" s="24"/>
      <c r="R38" s="24"/>
    </row>
    <row r="39" spans="1:18" s="239" customFormat="1" ht="25.5">
      <c r="A39" s="248"/>
      <c r="B39" s="248" t="s">
        <v>345</v>
      </c>
      <c r="C39" s="248">
        <v>2250</v>
      </c>
      <c r="D39" s="249">
        <f>SUM(D19:D38)</f>
        <v>4327700</v>
      </c>
      <c r="E39" s="249"/>
      <c r="F39" s="249">
        <v>50455840000</v>
      </c>
      <c r="G39" s="479">
        <v>0.83309999999999995</v>
      </c>
      <c r="I39" s="228"/>
      <c r="J39" s="228"/>
      <c r="K39" s="228"/>
      <c r="L39" s="228"/>
      <c r="M39" s="228"/>
      <c r="N39" s="228"/>
      <c r="O39" s="228"/>
      <c r="P39" s="228"/>
      <c r="Q39" s="24"/>
      <c r="R39" s="24"/>
    </row>
    <row r="40" spans="1:18" s="239" customFormat="1" ht="25.5">
      <c r="A40" s="248" t="s">
        <v>133</v>
      </c>
      <c r="B40" s="248" t="s">
        <v>346</v>
      </c>
      <c r="C40" s="248">
        <v>2251</v>
      </c>
      <c r="D40" s="249"/>
      <c r="E40" s="249"/>
      <c r="F40" s="249"/>
      <c r="G40" s="479"/>
      <c r="I40" s="228"/>
      <c r="J40" s="228"/>
      <c r="K40" s="228"/>
      <c r="L40" s="228"/>
      <c r="M40" s="228"/>
      <c r="N40" s="228"/>
      <c r="O40" s="228"/>
      <c r="P40" s="228"/>
      <c r="Q40" s="24"/>
      <c r="R40" s="24"/>
    </row>
    <row r="41" spans="1:18" s="238" customFormat="1" ht="25.5">
      <c r="A41" s="251"/>
      <c r="B41" s="248" t="s">
        <v>343</v>
      </c>
      <c r="C41" s="251">
        <v>2252</v>
      </c>
      <c r="D41" s="249"/>
      <c r="E41" s="477"/>
      <c r="F41" s="249"/>
      <c r="G41" s="479"/>
      <c r="I41" s="228"/>
      <c r="J41" s="228"/>
      <c r="K41" s="228"/>
      <c r="L41" s="228"/>
      <c r="M41" s="252"/>
      <c r="N41" s="252"/>
      <c r="O41" s="252"/>
      <c r="P41" s="252"/>
      <c r="Q41" s="24"/>
      <c r="R41" s="24"/>
    </row>
    <row r="42" spans="1:18" s="239" customFormat="1" ht="26.25" customHeight="1">
      <c r="A42" s="248" t="s">
        <v>262</v>
      </c>
      <c r="B42" s="248" t="s">
        <v>347</v>
      </c>
      <c r="C42" s="248">
        <v>2253</v>
      </c>
      <c r="D42" s="249"/>
      <c r="E42" s="249"/>
      <c r="F42" s="249"/>
      <c r="G42" s="478"/>
      <c r="I42" s="228"/>
      <c r="J42" s="228"/>
      <c r="K42" s="228"/>
      <c r="L42" s="228"/>
      <c r="M42" s="228"/>
      <c r="N42" s="228"/>
      <c r="O42" s="228"/>
      <c r="P42" s="228"/>
      <c r="Q42" s="24"/>
      <c r="R42" s="24"/>
    </row>
    <row r="43" spans="1:18" s="238" customFormat="1" ht="24" customHeight="1">
      <c r="A43" s="251" t="s">
        <v>261</v>
      </c>
      <c r="B43" s="251" t="s">
        <v>348</v>
      </c>
      <c r="C43" s="251">
        <v>2253.1</v>
      </c>
      <c r="D43" s="477"/>
      <c r="E43" s="477"/>
      <c r="F43" s="477"/>
      <c r="G43" s="478"/>
      <c r="I43" s="228"/>
      <c r="J43" s="228"/>
      <c r="K43" s="228"/>
      <c r="L43" s="228"/>
      <c r="M43" s="228"/>
      <c r="N43" s="228"/>
      <c r="O43" s="228"/>
      <c r="P43" s="228"/>
      <c r="Q43" s="24"/>
      <c r="R43" s="24"/>
    </row>
    <row r="44" spans="1:18" s="238" customFormat="1" ht="25.5">
      <c r="A44" s="248"/>
      <c r="B44" s="248" t="s">
        <v>343</v>
      </c>
      <c r="C44" s="248">
        <v>2254</v>
      </c>
      <c r="D44" s="249"/>
      <c r="E44" s="249"/>
      <c r="F44" s="249"/>
      <c r="G44" s="478"/>
      <c r="I44" s="228"/>
      <c r="J44" s="228"/>
      <c r="K44" s="228"/>
      <c r="L44" s="228"/>
      <c r="M44" s="228"/>
      <c r="N44" s="228"/>
      <c r="O44" s="228"/>
      <c r="P44" s="228"/>
      <c r="Q44" s="24"/>
      <c r="R44" s="24"/>
    </row>
    <row r="45" spans="1:18" s="239" customFormat="1" ht="25.5">
      <c r="A45" s="248"/>
      <c r="B45" s="248" t="s">
        <v>349</v>
      </c>
      <c r="C45" s="248">
        <v>2255</v>
      </c>
      <c r="D45" s="249">
        <v>0</v>
      </c>
      <c r="E45" s="249"/>
      <c r="F45" s="249"/>
      <c r="G45" s="479"/>
      <c r="I45" s="228"/>
      <c r="J45" s="228"/>
      <c r="K45" s="228"/>
      <c r="L45" s="228"/>
      <c r="M45" s="252"/>
      <c r="N45" s="252"/>
      <c r="O45" s="252"/>
      <c r="P45" s="252"/>
      <c r="Q45" s="24"/>
      <c r="R45" s="24"/>
    </row>
    <row r="46" spans="1:18" s="239" customFormat="1" ht="25.5">
      <c r="A46" s="248" t="s">
        <v>263</v>
      </c>
      <c r="B46" s="248" t="s">
        <v>350</v>
      </c>
      <c r="C46" s="248">
        <v>2256</v>
      </c>
      <c r="D46" s="249"/>
      <c r="E46" s="249"/>
      <c r="F46" s="249"/>
      <c r="G46" s="478"/>
      <c r="I46" s="228"/>
      <c r="J46" s="228"/>
      <c r="K46" s="228"/>
      <c r="L46" s="228"/>
      <c r="M46" s="228"/>
      <c r="N46" s="228"/>
      <c r="O46" s="228"/>
      <c r="P46" s="228"/>
      <c r="Q46" s="24"/>
      <c r="R46" s="24"/>
    </row>
    <row r="47" spans="1:18" s="238" customFormat="1" ht="25.5">
      <c r="A47" s="251">
        <v>1</v>
      </c>
      <c r="B47" s="251" t="s">
        <v>446</v>
      </c>
      <c r="C47" s="251">
        <v>2256.1</v>
      </c>
      <c r="D47" s="477" t="s">
        <v>462</v>
      </c>
      <c r="E47" s="477" t="s">
        <v>462</v>
      </c>
      <c r="F47" s="477"/>
      <c r="G47" s="478"/>
      <c r="I47" s="252"/>
      <c r="J47" s="228"/>
      <c r="K47" s="228"/>
      <c r="L47" s="228"/>
      <c r="M47" s="228"/>
      <c r="N47" s="228"/>
      <c r="O47" s="252"/>
      <c r="P47" s="252"/>
      <c r="Q47" s="24"/>
      <c r="R47" s="24"/>
    </row>
    <row r="48" spans="1:18" s="238" customFormat="1" ht="25.5">
      <c r="A48" s="251">
        <v>2</v>
      </c>
      <c r="B48" s="251" t="s">
        <v>475</v>
      </c>
      <c r="C48" s="251">
        <v>2256.1999999999998</v>
      </c>
      <c r="D48" s="477" t="s">
        <v>462</v>
      </c>
      <c r="E48" s="477" t="s">
        <v>462</v>
      </c>
      <c r="F48" s="477">
        <v>18410958</v>
      </c>
      <c r="G48" s="478">
        <v>2.9999999999999997E-4</v>
      </c>
      <c r="I48" s="228"/>
      <c r="J48" s="228"/>
      <c r="K48" s="228"/>
      <c r="L48" s="228"/>
      <c r="M48" s="228"/>
      <c r="N48" s="228"/>
      <c r="O48" s="252"/>
      <c r="P48" s="252"/>
      <c r="Q48" s="24"/>
      <c r="R48" s="24"/>
    </row>
    <row r="49" spans="1:18" s="238" customFormat="1" ht="25.5">
      <c r="A49" s="251">
        <v>3</v>
      </c>
      <c r="B49" s="251" t="s">
        <v>447</v>
      </c>
      <c r="C49" s="251">
        <v>2256.3000000000002</v>
      </c>
      <c r="D49" s="477" t="s">
        <v>462</v>
      </c>
      <c r="E49" s="477" t="s">
        <v>462</v>
      </c>
      <c r="F49" s="477">
        <v>317500000</v>
      </c>
      <c r="G49" s="478">
        <v>5.1999999999999998E-3</v>
      </c>
      <c r="I49" s="228"/>
      <c r="J49" s="228"/>
      <c r="K49" s="228"/>
      <c r="L49" s="228"/>
      <c r="M49" s="228"/>
      <c r="N49" s="228"/>
      <c r="O49" s="228"/>
      <c r="P49" s="228"/>
      <c r="Q49" s="24"/>
      <c r="R49" s="24"/>
    </row>
    <row r="50" spans="1:18" s="238" customFormat="1" ht="25.5">
      <c r="A50" s="251">
        <v>4</v>
      </c>
      <c r="B50" s="251" t="s">
        <v>556</v>
      </c>
      <c r="C50" s="251">
        <v>2256.4</v>
      </c>
      <c r="D50" s="477" t="s">
        <v>462</v>
      </c>
      <c r="E50" s="477" t="s">
        <v>462</v>
      </c>
      <c r="F50" s="477"/>
      <c r="G50" s="478"/>
      <c r="I50" s="228"/>
      <c r="J50" s="228"/>
      <c r="K50" s="228"/>
      <c r="L50" s="228"/>
      <c r="M50" s="228"/>
      <c r="N50" s="228"/>
      <c r="O50" s="228"/>
      <c r="P50" s="228"/>
      <c r="Q50" s="24"/>
      <c r="R50" s="24"/>
    </row>
    <row r="51" spans="1:18" s="238" customFormat="1" ht="38.25">
      <c r="A51" s="251">
        <v>5</v>
      </c>
      <c r="B51" s="251" t="s">
        <v>448</v>
      </c>
      <c r="C51" s="251">
        <v>2256.5</v>
      </c>
      <c r="D51" s="477" t="s">
        <v>462</v>
      </c>
      <c r="E51" s="477" t="s">
        <v>462</v>
      </c>
      <c r="F51" s="477"/>
      <c r="G51" s="478"/>
      <c r="I51" s="228"/>
      <c r="J51" s="228"/>
      <c r="K51" s="228"/>
      <c r="L51" s="228"/>
      <c r="M51" s="228"/>
      <c r="N51" s="228"/>
      <c r="O51" s="228"/>
      <c r="P51" s="228"/>
      <c r="Q51" s="24"/>
      <c r="R51" s="24"/>
    </row>
    <row r="52" spans="1:18" s="238" customFormat="1" ht="25.5">
      <c r="A52" s="251">
        <v>6</v>
      </c>
      <c r="B52" s="251" t="s">
        <v>449</v>
      </c>
      <c r="C52" s="251">
        <v>2256.6</v>
      </c>
      <c r="D52" s="477" t="s">
        <v>462</v>
      </c>
      <c r="E52" s="477" t="s">
        <v>462</v>
      </c>
      <c r="F52" s="477"/>
      <c r="G52" s="478"/>
      <c r="I52" s="228"/>
      <c r="J52" s="228"/>
      <c r="K52" s="228"/>
      <c r="L52" s="228"/>
      <c r="M52" s="228"/>
      <c r="N52" s="228"/>
      <c r="O52" s="228"/>
      <c r="P52" s="228"/>
      <c r="Q52" s="24"/>
      <c r="R52" s="24"/>
    </row>
    <row r="53" spans="1:18" s="238" customFormat="1" ht="25.5">
      <c r="A53" s="251">
        <v>7</v>
      </c>
      <c r="B53" s="251" t="s">
        <v>451</v>
      </c>
      <c r="C53" s="251">
        <v>2256.6999999999998</v>
      </c>
      <c r="D53" s="477" t="s">
        <v>462</v>
      </c>
      <c r="E53" s="477" t="s">
        <v>462</v>
      </c>
      <c r="F53" s="477"/>
      <c r="G53" s="478"/>
      <c r="I53" s="228"/>
      <c r="J53" s="228"/>
      <c r="K53" s="228"/>
      <c r="L53" s="228"/>
      <c r="M53" s="228"/>
      <c r="N53" s="228"/>
      <c r="O53" s="228"/>
      <c r="P53" s="228"/>
      <c r="Q53" s="24"/>
      <c r="R53" s="24"/>
    </row>
    <row r="54" spans="1:18" s="239" customFormat="1" ht="25.5">
      <c r="A54" s="248"/>
      <c r="B54" s="248" t="s">
        <v>452</v>
      </c>
      <c r="C54" s="248">
        <v>2257</v>
      </c>
      <c r="D54" s="249" t="s">
        <v>462</v>
      </c>
      <c r="E54" s="249" t="s">
        <v>462</v>
      </c>
      <c r="F54" s="480">
        <v>335910958</v>
      </c>
      <c r="G54" s="479">
        <v>5.4999999999999997E-3</v>
      </c>
      <c r="I54" s="228"/>
      <c r="J54" s="228"/>
      <c r="K54" s="228"/>
      <c r="L54" s="228"/>
      <c r="M54" s="228"/>
      <c r="N54" s="228"/>
      <c r="O54" s="252"/>
      <c r="P54" s="252"/>
      <c r="Q54" s="24"/>
      <c r="R54" s="24"/>
    </row>
    <row r="55" spans="1:18" s="239" customFormat="1" ht="25.5">
      <c r="A55" s="248" t="s">
        <v>264</v>
      </c>
      <c r="B55" s="248" t="s">
        <v>453</v>
      </c>
      <c r="C55" s="248">
        <v>2258</v>
      </c>
      <c r="D55" s="249" t="s">
        <v>462</v>
      </c>
      <c r="E55" s="249" t="s">
        <v>462</v>
      </c>
      <c r="F55" s="480"/>
      <c r="G55" s="478"/>
      <c r="I55" s="228"/>
      <c r="J55" s="228"/>
      <c r="K55" s="228"/>
      <c r="L55" s="228"/>
      <c r="M55" s="228"/>
      <c r="N55" s="228"/>
      <c r="O55" s="252"/>
      <c r="P55" s="252"/>
      <c r="Q55" s="24"/>
      <c r="R55" s="24"/>
    </row>
    <row r="56" spans="1:18" s="238" customFormat="1" ht="25.5">
      <c r="A56" s="251">
        <v>1</v>
      </c>
      <c r="B56" s="251" t="s">
        <v>395</v>
      </c>
      <c r="C56" s="251">
        <v>2259</v>
      </c>
      <c r="D56" s="477" t="s">
        <v>462</v>
      </c>
      <c r="E56" s="477" t="s">
        <v>462</v>
      </c>
      <c r="F56" s="481">
        <v>9775275846</v>
      </c>
      <c r="G56" s="482">
        <v>0.16139999999999999</v>
      </c>
      <c r="I56" s="252"/>
      <c r="J56" s="252"/>
      <c r="K56" s="228"/>
      <c r="L56" s="228"/>
      <c r="M56" s="228"/>
      <c r="N56" s="228"/>
      <c r="O56" s="252"/>
      <c r="P56" s="252"/>
      <c r="Q56" s="24"/>
      <c r="R56" s="24"/>
    </row>
    <row r="57" spans="1:18" s="238" customFormat="1" ht="25.5">
      <c r="A57" s="251">
        <v>1.1000000000000001</v>
      </c>
      <c r="B57" s="251" t="s">
        <v>538</v>
      </c>
      <c r="C57" s="251">
        <v>2259.1</v>
      </c>
      <c r="D57" s="477"/>
      <c r="E57" s="477"/>
      <c r="F57" s="481">
        <v>2764185775</v>
      </c>
      <c r="G57" s="478">
        <v>4.5600000000000002E-2</v>
      </c>
      <c r="I57" s="228"/>
      <c r="J57" s="228"/>
      <c r="K57" s="228"/>
      <c r="L57" s="228"/>
      <c r="M57" s="228"/>
      <c r="N57" s="228"/>
      <c r="O57" s="252"/>
      <c r="P57" s="252"/>
      <c r="Q57" s="24"/>
      <c r="R57" s="24"/>
    </row>
    <row r="58" spans="1:18" s="238" customFormat="1" ht="24.75" customHeight="1">
      <c r="A58" s="251">
        <v>1.2</v>
      </c>
      <c r="B58" s="251" t="s">
        <v>454</v>
      </c>
      <c r="C58" s="251">
        <v>2259.1999999999998</v>
      </c>
      <c r="D58" s="477" t="s">
        <v>462</v>
      </c>
      <c r="E58" s="477" t="s">
        <v>462</v>
      </c>
      <c r="F58" s="481">
        <v>10822803</v>
      </c>
      <c r="G58" s="478">
        <v>2.0000000000000001E-4</v>
      </c>
      <c r="I58" s="228"/>
      <c r="J58" s="228"/>
      <c r="K58" s="228"/>
      <c r="L58" s="228"/>
      <c r="M58" s="228"/>
      <c r="N58" s="228"/>
      <c r="O58" s="252"/>
      <c r="P58" s="252"/>
      <c r="Q58" s="24"/>
      <c r="R58" s="24"/>
    </row>
    <row r="59" spans="1:18" s="238" customFormat="1" ht="39" customHeight="1">
      <c r="A59" s="251">
        <v>1.3</v>
      </c>
      <c r="B59" s="251" t="s">
        <v>478</v>
      </c>
      <c r="C59" s="251">
        <v>2259.3000000000002</v>
      </c>
      <c r="D59" s="477"/>
      <c r="E59" s="477"/>
      <c r="F59" s="481">
        <v>267268</v>
      </c>
      <c r="G59" s="478">
        <v>0</v>
      </c>
      <c r="I59" s="228"/>
      <c r="J59" s="228"/>
      <c r="K59" s="228"/>
      <c r="L59" s="228"/>
      <c r="M59" s="228"/>
      <c r="N59" s="228"/>
      <c r="O59" s="252"/>
      <c r="P59" s="252"/>
      <c r="Q59" s="24"/>
      <c r="R59" s="24"/>
    </row>
    <row r="60" spans="1:18" s="238" customFormat="1" ht="42.75" customHeight="1">
      <c r="A60" s="251">
        <v>1.4</v>
      </c>
      <c r="B60" s="251" t="s">
        <v>703</v>
      </c>
      <c r="C60" s="251">
        <v>2259.4</v>
      </c>
      <c r="D60" s="477"/>
      <c r="E60" s="477"/>
      <c r="F60" s="481">
        <v>7000000000</v>
      </c>
      <c r="G60" s="478">
        <v>0.11559999999999999</v>
      </c>
      <c r="I60" s="228"/>
      <c r="J60" s="228"/>
      <c r="K60" s="228"/>
      <c r="L60" s="228"/>
      <c r="M60" s="228"/>
      <c r="N60" s="228"/>
      <c r="O60" s="252"/>
      <c r="P60" s="252"/>
      <c r="Q60" s="24"/>
      <c r="R60" s="24"/>
    </row>
    <row r="61" spans="1:18" s="238" customFormat="1" ht="42.75" customHeight="1">
      <c r="A61" s="251">
        <v>2</v>
      </c>
      <c r="B61" s="251" t="s">
        <v>704</v>
      </c>
      <c r="C61" s="251"/>
      <c r="D61" s="477"/>
      <c r="E61" s="477"/>
      <c r="F61" s="481"/>
      <c r="G61" s="478"/>
      <c r="I61" s="228"/>
      <c r="J61" s="228"/>
      <c r="K61" s="228"/>
      <c r="L61" s="228"/>
      <c r="M61" s="228"/>
      <c r="N61" s="228"/>
      <c r="O61" s="252"/>
      <c r="P61" s="252"/>
      <c r="Q61" s="24"/>
      <c r="R61" s="24"/>
    </row>
    <row r="62" spans="1:18" s="238" customFormat="1" ht="24.75" customHeight="1">
      <c r="A62" s="251">
        <v>3</v>
      </c>
      <c r="B62" s="251" t="s">
        <v>450</v>
      </c>
      <c r="C62" s="251">
        <v>2260</v>
      </c>
      <c r="D62" s="477" t="s">
        <v>462</v>
      </c>
      <c r="E62" s="477" t="s">
        <v>462</v>
      </c>
      <c r="F62" s="481"/>
      <c r="G62" s="478"/>
      <c r="I62" s="228"/>
      <c r="J62" s="228"/>
      <c r="K62" s="228"/>
      <c r="L62" s="228"/>
      <c r="M62" s="228"/>
      <c r="N62" s="228"/>
      <c r="O62" s="252"/>
      <c r="P62" s="252"/>
      <c r="Q62" s="24"/>
      <c r="R62" s="24"/>
    </row>
    <row r="63" spans="1:18" s="238" customFormat="1" ht="24.75" customHeight="1">
      <c r="A63" s="251">
        <v>4</v>
      </c>
      <c r="B63" s="251" t="s">
        <v>455</v>
      </c>
      <c r="C63" s="251">
        <v>2261</v>
      </c>
      <c r="D63" s="477" t="s">
        <v>462</v>
      </c>
      <c r="E63" s="477" t="s">
        <v>462</v>
      </c>
      <c r="F63" s="481"/>
      <c r="G63" s="478"/>
      <c r="I63" s="228"/>
      <c r="J63" s="228"/>
      <c r="K63" s="228"/>
      <c r="L63" s="228"/>
      <c r="M63" s="228"/>
      <c r="N63" s="228"/>
      <c r="O63" s="252"/>
      <c r="P63" s="252"/>
      <c r="Q63" s="24"/>
      <c r="R63" s="24"/>
    </row>
    <row r="64" spans="1:18" s="238" customFormat="1" ht="25.5">
      <c r="A64" s="251">
        <v>5</v>
      </c>
      <c r="B64" s="251" t="s">
        <v>452</v>
      </c>
      <c r="C64" s="251">
        <v>2262</v>
      </c>
      <c r="D64" s="477" t="s">
        <v>462</v>
      </c>
      <c r="E64" s="477" t="s">
        <v>462</v>
      </c>
      <c r="F64" s="480">
        <v>9775275846</v>
      </c>
      <c r="G64" s="479">
        <v>0.16139999999999999</v>
      </c>
      <c r="I64" s="228"/>
      <c r="J64" s="228"/>
      <c r="K64" s="228"/>
      <c r="L64" s="228"/>
      <c r="M64" s="228"/>
      <c r="N64" s="228"/>
      <c r="O64" s="252"/>
      <c r="P64" s="252"/>
      <c r="Q64" s="24"/>
      <c r="R64" s="24"/>
    </row>
    <row r="65" spans="1:18" s="239" customFormat="1" ht="25.5">
      <c r="A65" s="248" t="s">
        <v>142</v>
      </c>
      <c r="B65" s="248" t="s">
        <v>456</v>
      </c>
      <c r="C65" s="248">
        <v>2263</v>
      </c>
      <c r="D65" s="249"/>
      <c r="E65" s="249" t="s">
        <v>462</v>
      </c>
      <c r="F65" s="480">
        <v>60567026804</v>
      </c>
      <c r="G65" s="479">
        <v>1</v>
      </c>
      <c r="I65" s="419"/>
      <c r="J65" s="420"/>
      <c r="K65" s="228"/>
      <c r="L65" s="228"/>
      <c r="M65" s="228"/>
      <c r="N65" s="228"/>
      <c r="O65" s="252"/>
      <c r="P65" s="252"/>
      <c r="Q65" s="24"/>
      <c r="R65" s="24"/>
    </row>
    <row r="66" spans="1:18" s="239" customFormat="1">
      <c r="A66" s="253"/>
      <c r="B66" s="253"/>
      <c r="C66" s="253"/>
      <c r="D66" s="254"/>
      <c r="E66" s="254"/>
      <c r="F66" s="255"/>
      <c r="G66" s="256"/>
      <c r="I66" s="228"/>
      <c r="J66" s="228"/>
      <c r="K66" s="228"/>
      <c r="L66" s="228"/>
      <c r="M66" s="228"/>
      <c r="N66" s="228"/>
      <c r="O66" s="228"/>
      <c r="P66" s="228"/>
      <c r="Q66" s="24"/>
      <c r="R66" s="24"/>
    </row>
    <row r="67" spans="1:18" s="34" customFormat="1" ht="12.75">
      <c r="A67" s="243" t="s">
        <v>673</v>
      </c>
      <c r="B67" s="257"/>
      <c r="C67" s="257"/>
      <c r="D67" s="257"/>
      <c r="E67" s="257"/>
      <c r="F67" s="257"/>
      <c r="G67" s="257"/>
      <c r="H67" s="257"/>
      <c r="I67" s="228"/>
      <c r="J67" s="228"/>
      <c r="K67" s="228"/>
      <c r="L67" s="228"/>
      <c r="M67" s="228"/>
      <c r="N67" s="228"/>
      <c r="O67" s="228"/>
      <c r="P67" s="228"/>
      <c r="Q67" s="24"/>
      <c r="R67" s="24"/>
    </row>
    <row r="68" spans="1:18" s="34" customFormat="1" ht="76.5" customHeight="1">
      <c r="A68" s="517" t="s">
        <v>705</v>
      </c>
      <c r="B68" s="517"/>
      <c r="C68" s="517"/>
      <c r="D68" s="517"/>
      <c r="E68" s="517"/>
      <c r="F68" s="517"/>
      <c r="G68" s="517"/>
      <c r="H68" s="257"/>
      <c r="I68" s="228"/>
      <c r="J68" s="228"/>
      <c r="K68" s="228"/>
      <c r="L68" s="228"/>
      <c r="M68" s="228"/>
      <c r="N68" s="228"/>
      <c r="O68" s="228"/>
      <c r="P68" s="228"/>
      <c r="Q68" s="24"/>
      <c r="R68" s="24"/>
    </row>
    <row r="69" spans="1:18" s="34" customFormat="1" ht="12.75">
      <c r="A69" s="25" t="s">
        <v>176</v>
      </c>
      <c r="B69" s="232"/>
      <c r="C69" s="26"/>
      <c r="D69" s="257"/>
      <c r="E69" s="27" t="s">
        <v>177</v>
      </c>
      <c r="F69" s="27"/>
      <c r="G69" s="232"/>
      <c r="H69" s="232"/>
      <c r="I69" s="228"/>
      <c r="J69" s="228"/>
      <c r="K69" s="228"/>
      <c r="L69" s="228"/>
      <c r="M69" s="228"/>
      <c r="N69" s="228"/>
      <c r="O69" s="228"/>
      <c r="P69" s="228"/>
      <c r="Q69" s="24"/>
      <c r="R69" s="24"/>
    </row>
    <row r="70" spans="1:18" s="34" customFormat="1" ht="12.75">
      <c r="A70" s="233" t="s">
        <v>178</v>
      </c>
      <c r="B70" s="232"/>
      <c r="C70" s="26"/>
      <c r="D70" s="257"/>
      <c r="E70" s="234" t="s">
        <v>179</v>
      </c>
      <c r="F70" s="234"/>
      <c r="G70" s="232"/>
      <c r="H70" s="232"/>
      <c r="I70" s="228"/>
      <c r="J70" s="228"/>
      <c r="K70" s="228"/>
      <c r="L70" s="228"/>
      <c r="M70" s="228"/>
      <c r="N70" s="228"/>
      <c r="O70" s="228"/>
      <c r="P70" s="228"/>
      <c r="Q70" s="24"/>
      <c r="R70" s="24"/>
    </row>
    <row r="71" spans="1:18" s="34" customFormat="1" ht="12.75">
      <c r="A71" s="232"/>
      <c r="B71" s="232"/>
      <c r="C71" s="26"/>
      <c r="D71" s="257"/>
      <c r="E71" s="26"/>
      <c r="F71" s="26"/>
      <c r="G71" s="232"/>
      <c r="H71" s="232"/>
      <c r="I71" s="228"/>
      <c r="J71" s="228"/>
      <c r="K71" s="228"/>
      <c r="L71" s="228"/>
      <c r="M71" s="228"/>
      <c r="N71" s="228"/>
      <c r="O71" s="228"/>
      <c r="P71" s="228"/>
      <c r="Q71" s="24"/>
      <c r="R71" s="24"/>
    </row>
    <row r="72" spans="1:18" s="34" customFormat="1" ht="12.75">
      <c r="A72" s="232"/>
      <c r="B72" s="232"/>
      <c r="C72" s="26"/>
      <c r="D72" s="257"/>
      <c r="E72" s="26"/>
      <c r="F72" s="26"/>
      <c r="G72" s="232"/>
      <c r="H72" s="232"/>
      <c r="I72" s="228"/>
      <c r="J72" s="228"/>
      <c r="K72" s="228"/>
      <c r="L72" s="228"/>
      <c r="M72" s="228"/>
      <c r="N72" s="228"/>
      <c r="O72" s="228"/>
      <c r="P72" s="228"/>
      <c r="Q72" s="24"/>
      <c r="R72" s="24"/>
    </row>
    <row r="73" spans="1:18" s="34" customFormat="1" ht="12.75">
      <c r="A73" s="232"/>
      <c r="B73" s="232"/>
      <c r="C73" s="26"/>
      <c r="D73" s="257"/>
      <c r="E73" s="26"/>
      <c r="F73" s="26"/>
      <c r="G73" s="232"/>
      <c r="H73" s="232"/>
      <c r="I73" s="228"/>
      <c r="J73" s="228"/>
      <c r="K73" s="228"/>
      <c r="L73" s="228"/>
      <c r="M73" s="228"/>
      <c r="N73" s="228"/>
      <c r="O73" s="228"/>
      <c r="P73" s="228"/>
      <c r="Q73" s="24"/>
      <c r="R73" s="24"/>
    </row>
    <row r="74" spans="1:18" s="34" customFormat="1" ht="12.75">
      <c r="A74" s="232"/>
      <c r="B74" s="232"/>
      <c r="C74" s="26"/>
      <c r="D74" s="257"/>
      <c r="E74" s="26"/>
      <c r="F74" s="26"/>
      <c r="G74" s="232"/>
      <c r="H74" s="232"/>
      <c r="I74" s="228"/>
      <c r="J74" s="228"/>
      <c r="K74" s="228"/>
      <c r="L74" s="228"/>
      <c r="M74" s="228"/>
      <c r="N74" s="228"/>
      <c r="O74" s="228"/>
      <c r="P74" s="228"/>
      <c r="Q74" s="24"/>
      <c r="R74" s="24"/>
    </row>
    <row r="75" spans="1:18" s="34" customFormat="1" ht="12.75">
      <c r="A75" s="232"/>
      <c r="B75" s="232"/>
      <c r="C75" s="26"/>
      <c r="D75" s="257"/>
      <c r="E75" s="26"/>
      <c r="F75" s="26"/>
      <c r="G75" s="232"/>
      <c r="H75" s="232"/>
      <c r="I75" s="228"/>
      <c r="J75" s="228"/>
      <c r="K75" s="228"/>
      <c r="L75" s="228"/>
      <c r="M75" s="228"/>
      <c r="N75" s="228"/>
      <c r="O75" s="228"/>
      <c r="P75" s="228"/>
      <c r="Q75" s="24"/>
      <c r="R75" s="24"/>
    </row>
    <row r="76" spans="1:18" s="34" customFormat="1" ht="12.75">
      <c r="A76" s="232"/>
      <c r="B76" s="232"/>
      <c r="C76" s="26"/>
      <c r="D76" s="257"/>
      <c r="E76" s="26"/>
      <c r="F76" s="26"/>
      <c r="G76" s="232"/>
      <c r="H76" s="232"/>
      <c r="I76" s="228"/>
      <c r="J76" s="228"/>
      <c r="K76" s="228"/>
      <c r="L76" s="228"/>
      <c r="M76" s="228"/>
      <c r="N76" s="228"/>
      <c r="O76" s="228"/>
      <c r="P76" s="228"/>
      <c r="Q76" s="24"/>
      <c r="R76" s="24"/>
    </row>
    <row r="77" spans="1:18" s="34" customFormat="1" ht="12.75">
      <c r="A77" s="232"/>
      <c r="B77" s="232"/>
      <c r="C77" s="26"/>
      <c r="D77" s="257"/>
      <c r="E77" s="26"/>
      <c r="F77" s="26"/>
      <c r="G77" s="232"/>
      <c r="H77" s="232"/>
      <c r="I77" s="228"/>
      <c r="J77" s="228"/>
      <c r="K77" s="228"/>
      <c r="L77" s="228"/>
      <c r="M77" s="228"/>
      <c r="N77" s="228"/>
      <c r="O77" s="228"/>
      <c r="P77" s="228"/>
      <c r="Q77" s="24"/>
      <c r="R77" s="24"/>
    </row>
    <row r="78" spans="1:18" s="34" customFormat="1" ht="12.75">
      <c r="A78" s="28"/>
      <c r="B78" s="28"/>
      <c r="C78" s="29"/>
      <c r="D78" s="257"/>
      <c r="E78" s="29"/>
      <c r="F78" s="29"/>
      <c r="G78" s="28"/>
      <c r="H78" s="232"/>
      <c r="I78" s="228"/>
      <c r="J78" s="228"/>
      <c r="K78" s="228"/>
      <c r="L78" s="228"/>
      <c r="M78" s="228"/>
      <c r="N78" s="228"/>
      <c r="O78" s="228"/>
      <c r="P78" s="228"/>
      <c r="Q78" s="24"/>
      <c r="R78" s="24"/>
    </row>
    <row r="79" spans="1:18" s="34" customFormat="1" ht="12.75">
      <c r="A79" s="25" t="s">
        <v>239</v>
      </c>
      <c r="B79" s="232"/>
      <c r="C79" s="26"/>
      <c r="D79" s="257"/>
      <c r="E79" s="27" t="s">
        <v>477</v>
      </c>
      <c r="F79" s="27"/>
      <c r="G79" s="232"/>
      <c r="H79" s="232"/>
      <c r="I79" s="228"/>
      <c r="J79" s="228"/>
      <c r="K79" s="228"/>
      <c r="L79" s="228"/>
      <c r="M79" s="228"/>
      <c r="N79" s="228"/>
      <c r="O79" s="228"/>
      <c r="P79" s="228"/>
      <c r="Q79" s="24"/>
      <c r="R79" s="24"/>
    </row>
    <row r="80" spans="1:18" s="34" customFormat="1" ht="12.75">
      <c r="A80" s="25" t="s">
        <v>630</v>
      </c>
      <c r="B80" s="232"/>
      <c r="C80" s="26"/>
      <c r="D80" s="257"/>
      <c r="E80" s="27"/>
      <c r="F80" s="27"/>
      <c r="G80" s="232"/>
      <c r="H80" s="232"/>
      <c r="I80" s="228"/>
      <c r="J80" s="228"/>
      <c r="K80" s="228"/>
      <c r="L80" s="228"/>
      <c r="M80" s="228"/>
      <c r="N80" s="228"/>
      <c r="O80" s="228"/>
      <c r="P80" s="228"/>
      <c r="Q80" s="24"/>
      <c r="R80" s="24"/>
    </row>
    <row r="81" spans="1:18" s="34" customFormat="1" ht="12.75">
      <c r="A81" s="1" t="s">
        <v>240</v>
      </c>
      <c r="B81" s="232"/>
      <c r="C81" s="26"/>
      <c r="D81" s="257"/>
      <c r="E81" s="26"/>
      <c r="F81" s="26"/>
      <c r="G81" s="232"/>
      <c r="H81" s="232"/>
      <c r="I81" s="228"/>
      <c r="J81" s="228"/>
      <c r="K81" s="228"/>
      <c r="L81" s="228"/>
      <c r="M81" s="228"/>
      <c r="N81" s="228"/>
      <c r="O81" s="228"/>
      <c r="P81" s="228"/>
      <c r="Q81" s="24"/>
      <c r="R81" s="24"/>
    </row>
    <row r="82" spans="1:18" s="34" customFormat="1" ht="12.75">
      <c r="A82" s="258"/>
      <c r="B82" s="257"/>
      <c r="C82" s="257"/>
      <c r="D82" s="257"/>
      <c r="E82" s="257"/>
      <c r="F82" s="257"/>
      <c r="G82" s="257"/>
      <c r="H82" s="257"/>
      <c r="I82" s="228"/>
      <c r="J82" s="228"/>
      <c r="K82" s="228"/>
      <c r="L82" s="228"/>
      <c r="M82" s="228"/>
      <c r="N82" s="228"/>
      <c r="O82" s="228"/>
      <c r="P82" s="228"/>
      <c r="Q82" s="24"/>
      <c r="R82" s="24"/>
    </row>
    <row r="83" spans="1:18">
      <c r="A83" s="259"/>
      <c r="B83" s="260"/>
      <c r="C83" s="260"/>
      <c r="D83" s="257"/>
      <c r="E83" s="260"/>
      <c r="F83" s="260"/>
      <c r="G83" s="260"/>
      <c r="H83" s="260"/>
    </row>
    <row r="84" spans="1:18">
      <c r="A84" s="259"/>
      <c r="B84" s="260"/>
      <c r="C84" s="260"/>
      <c r="D84" s="260"/>
      <c r="E84" s="260"/>
      <c r="F84" s="260"/>
      <c r="G84" s="260"/>
      <c r="H84" s="260"/>
    </row>
    <row r="85" spans="1:18">
      <c r="A85" s="259"/>
      <c r="B85" s="260"/>
      <c r="C85" s="260"/>
      <c r="D85" s="260"/>
      <c r="E85" s="260"/>
      <c r="F85" s="260"/>
      <c r="G85" s="260"/>
      <c r="H85" s="260"/>
    </row>
    <row r="86" spans="1:18">
      <c r="A86" s="259"/>
      <c r="B86" s="260"/>
      <c r="C86" s="260"/>
      <c r="D86" s="260"/>
      <c r="E86" s="260"/>
      <c r="F86" s="260"/>
      <c r="G86" s="260"/>
      <c r="H86" s="260"/>
    </row>
    <row r="87" spans="1:18">
      <c r="A87" s="259"/>
      <c r="B87" s="260"/>
      <c r="C87" s="260"/>
      <c r="D87" s="260"/>
      <c r="E87" s="260"/>
      <c r="F87" s="260"/>
      <c r="G87" s="260"/>
      <c r="H87" s="260"/>
    </row>
    <row r="88" spans="1:18">
      <c r="A88" s="259"/>
      <c r="B88" s="260"/>
      <c r="C88" s="260"/>
      <c r="D88" s="260"/>
      <c r="E88" s="260"/>
      <c r="F88" s="260"/>
      <c r="G88" s="260"/>
      <c r="H88" s="260"/>
    </row>
    <row r="89" spans="1:18">
      <c r="A89" s="259"/>
      <c r="B89" s="260"/>
      <c r="C89" s="260"/>
      <c r="D89" s="260"/>
      <c r="E89" s="260"/>
      <c r="F89" s="260"/>
      <c r="G89" s="260"/>
      <c r="H89" s="260"/>
    </row>
    <row r="90" spans="1:18">
      <c r="A90" s="259"/>
      <c r="B90" s="260"/>
      <c r="C90" s="260"/>
      <c r="D90" s="260"/>
      <c r="E90" s="260"/>
      <c r="F90" s="260"/>
      <c r="G90" s="260"/>
      <c r="H90" s="260"/>
    </row>
    <row r="91" spans="1:18">
      <c r="A91" s="259"/>
      <c r="B91" s="260"/>
      <c r="C91" s="260"/>
      <c r="D91" s="260"/>
      <c r="E91" s="260"/>
      <c r="F91" s="260"/>
      <c r="G91" s="260"/>
      <c r="H91" s="260"/>
    </row>
    <row r="92" spans="1:18">
      <c r="A92" s="259"/>
      <c r="B92" s="260"/>
      <c r="C92" s="260"/>
      <c r="D92" s="260"/>
      <c r="E92" s="260"/>
      <c r="F92" s="260"/>
      <c r="G92" s="260"/>
      <c r="H92" s="260"/>
    </row>
    <row r="93" spans="1:18">
      <c r="A93" s="259"/>
      <c r="B93" s="260"/>
      <c r="C93" s="260"/>
      <c r="D93" s="260"/>
      <c r="E93" s="260"/>
      <c r="F93" s="260"/>
      <c r="G93" s="260"/>
      <c r="H93" s="260"/>
    </row>
    <row r="94" spans="1:18">
      <c r="A94" s="259"/>
      <c r="B94" s="260"/>
      <c r="C94" s="260"/>
      <c r="D94" s="260"/>
      <c r="E94" s="260"/>
      <c r="F94" s="260"/>
      <c r="G94" s="260"/>
      <c r="H94" s="260"/>
    </row>
    <row r="95" spans="1:18">
      <c r="A95" s="259"/>
      <c r="B95" s="260"/>
      <c r="C95" s="260"/>
      <c r="D95" s="260"/>
      <c r="E95" s="260"/>
      <c r="F95" s="260"/>
      <c r="G95" s="260"/>
      <c r="H95" s="260"/>
    </row>
    <row r="96" spans="1:18">
      <c r="A96" s="259"/>
      <c r="B96" s="260"/>
      <c r="C96" s="260"/>
      <c r="D96" s="260"/>
      <c r="E96" s="260"/>
      <c r="F96" s="260"/>
      <c r="G96" s="260"/>
      <c r="H96" s="260"/>
    </row>
    <row r="97" spans="1:8">
      <c r="A97" s="259"/>
      <c r="B97" s="260"/>
      <c r="C97" s="260"/>
      <c r="D97" s="260"/>
      <c r="E97" s="260"/>
      <c r="F97" s="260"/>
      <c r="G97" s="260"/>
      <c r="H97" s="260"/>
    </row>
    <row r="98" spans="1:8">
      <c r="A98" s="259"/>
      <c r="B98" s="260"/>
      <c r="C98" s="260"/>
      <c r="D98" s="260"/>
      <c r="E98" s="260"/>
      <c r="F98" s="260"/>
      <c r="G98" s="260"/>
      <c r="H98" s="260"/>
    </row>
    <row r="99" spans="1:8">
      <c r="A99" s="259"/>
      <c r="B99" s="260"/>
      <c r="C99" s="260"/>
      <c r="D99" s="260"/>
      <c r="E99" s="260"/>
      <c r="F99" s="260"/>
      <c r="G99" s="260"/>
      <c r="H99" s="260"/>
    </row>
    <row r="100" spans="1:8">
      <c r="A100" s="259"/>
      <c r="B100" s="260"/>
      <c r="C100" s="260"/>
      <c r="D100" s="260"/>
      <c r="E100" s="260"/>
      <c r="F100" s="260"/>
      <c r="G100" s="260"/>
      <c r="H100" s="260"/>
    </row>
    <row r="101" spans="1:8">
      <c r="A101" s="259"/>
      <c r="B101" s="260"/>
      <c r="C101" s="260"/>
      <c r="D101" s="260"/>
      <c r="E101" s="260"/>
      <c r="F101" s="260"/>
      <c r="G101" s="260"/>
      <c r="H101" s="260"/>
    </row>
    <row r="102" spans="1:8">
      <c r="A102" s="259"/>
      <c r="B102" s="260"/>
      <c r="C102" s="260"/>
      <c r="D102" s="260"/>
      <c r="E102" s="260"/>
      <c r="F102" s="260"/>
      <c r="G102" s="260"/>
      <c r="H102" s="260"/>
    </row>
    <row r="103" spans="1:8">
      <c r="A103" s="259"/>
      <c r="B103" s="260"/>
      <c r="C103" s="260"/>
      <c r="D103" s="260"/>
      <c r="E103" s="260"/>
      <c r="F103" s="260"/>
      <c r="G103" s="260"/>
      <c r="H103" s="260"/>
    </row>
    <row r="104" spans="1:8">
      <c r="A104" s="259"/>
      <c r="B104" s="260"/>
      <c r="C104" s="260"/>
      <c r="D104" s="260"/>
      <c r="E104" s="260"/>
      <c r="F104" s="260"/>
      <c r="G104" s="260"/>
      <c r="H104" s="260"/>
    </row>
    <row r="105" spans="1:8">
      <c r="A105" s="259"/>
      <c r="B105" s="260"/>
      <c r="C105" s="260"/>
      <c r="D105" s="260"/>
      <c r="E105" s="260"/>
      <c r="F105" s="260"/>
      <c r="G105" s="260"/>
      <c r="H105" s="260"/>
    </row>
    <row r="106" spans="1:8">
      <c r="A106" s="259"/>
      <c r="B106" s="260"/>
      <c r="C106" s="260"/>
      <c r="D106" s="260"/>
      <c r="E106" s="260"/>
      <c r="F106" s="260"/>
      <c r="G106" s="260"/>
      <c r="H106" s="260"/>
    </row>
    <row r="107" spans="1:8">
      <c r="A107" s="259"/>
      <c r="B107" s="260"/>
      <c r="C107" s="260"/>
      <c r="D107" s="260"/>
      <c r="E107" s="260"/>
      <c r="F107" s="260"/>
      <c r="G107" s="260"/>
      <c r="H107" s="260"/>
    </row>
    <row r="108" spans="1:8">
      <c r="A108" s="259"/>
      <c r="B108" s="260"/>
      <c r="C108" s="260"/>
      <c r="D108" s="260"/>
      <c r="E108" s="260"/>
      <c r="F108" s="260"/>
      <c r="G108" s="260"/>
      <c r="H108" s="260"/>
    </row>
    <row r="109" spans="1:8">
      <c r="A109" s="259"/>
      <c r="B109" s="260"/>
      <c r="C109" s="260"/>
      <c r="D109" s="260"/>
      <c r="E109" s="260"/>
      <c r="F109" s="260"/>
      <c r="G109" s="260"/>
      <c r="H109" s="260"/>
    </row>
    <row r="110" spans="1:8">
      <c r="A110" s="259"/>
      <c r="B110" s="260"/>
      <c r="C110" s="260"/>
      <c r="D110" s="260"/>
      <c r="E110" s="260"/>
      <c r="F110" s="260"/>
      <c r="G110" s="260"/>
      <c r="H110" s="260"/>
    </row>
    <row r="111" spans="1:8">
      <c r="A111" s="259"/>
      <c r="B111" s="260"/>
      <c r="C111" s="260"/>
      <c r="D111" s="260"/>
      <c r="E111" s="260"/>
      <c r="F111" s="260"/>
      <c r="G111" s="260"/>
      <c r="H111" s="260"/>
    </row>
    <row r="112" spans="1:8">
      <c r="A112" s="259"/>
      <c r="B112" s="260"/>
      <c r="C112" s="260"/>
      <c r="D112" s="260"/>
      <c r="E112" s="260"/>
      <c r="F112" s="260"/>
      <c r="G112" s="260"/>
      <c r="H112" s="260"/>
    </row>
    <row r="113" spans="1:8">
      <c r="A113" s="259"/>
      <c r="B113" s="260"/>
      <c r="C113" s="260"/>
      <c r="D113" s="260"/>
      <c r="E113" s="260"/>
      <c r="F113" s="260"/>
      <c r="G113" s="260"/>
      <c r="H113" s="260"/>
    </row>
    <row r="114" spans="1:8">
      <c r="A114" s="259"/>
      <c r="B114" s="260"/>
      <c r="C114" s="260"/>
      <c r="D114" s="260"/>
      <c r="E114" s="260"/>
      <c r="F114" s="260"/>
      <c r="G114" s="260"/>
      <c r="H114" s="260"/>
    </row>
    <row r="115" spans="1:8">
      <c r="A115" s="259"/>
      <c r="B115" s="260"/>
      <c r="C115" s="260"/>
      <c r="D115" s="260"/>
      <c r="E115" s="260"/>
      <c r="F115" s="260"/>
      <c r="G115" s="260"/>
      <c r="H115" s="260"/>
    </row>
    <row r="116" spans="1:8">
      <c r="A116" s="259"/>
      <c r="B116" s="260"/>
      <c r="C116" s="260"/>
      <c r="D116" s="260"/>
      <c r="E116" s="260"/>
      <c r="F116" s="260"/>
      <c r="G116" s="260"/>
      <c r="H116" s="260"/>
    </row>
    <row r="117" spans="1:8">
      <c r="A117" s="259"/>
      <c r="B117" s="260"/>
      <c r="C117" s="260"/>
      <c r="D117" s="260"/>
      <c r="E117" s="260"/>
      <c r="F117" s="260"/>
      <c r="G117" s="260"/>
      <c r="H117" s="260"/>
    </row>
    <row r="118" spans="1:8">
      <c r="A118" s="259"/>
      <c r="B118" s="260"/>
      <c r="C118" s="260"/>
      <c r="D118" s="260"/>
      <c r="E118" s="260"/>
      <c r="F118" s="260"/>
      <c r="G118" s="260"/>
      <c r="H118" s="260"/>
    </row>
    <row r="119" spans="1:8">
      <c r="A119" s="259"/>
      <c r="B119" s="260"/>
      <c r="C119" s="260"/>
      <c r="D119" s="260"/>
      <c r="E119" s="260"/>
      <c r="F119" s="260"/>
      <c r="G119" s="260"/>
      <c r="H119" s="260"/>
    </row>
    <row r="120" spans="1:8">
      <c r="A120" s="259"/>
      <c r="B120" s="260"/>
      <c r="C120" s="260"/>
      <c r="D120" s="260"/>
      <c r="E120" s="260"/>
      <c r="F120" s="260"/>
      <c r="G120" s="260"/>
      <c r="H120" s="260"/>
    </row>
    <row r="121" spans="1:8">
      <c r="A121" s="259"/>
      <c r="B121" s="260"/>
      <c r="C121" s="260"/>
      <c r="D121" s="260"/>
      <c r="E121" s="260"/>
      <c r="F121" s="260"/>
      <c r="G121" s="260"/>
      <c r="H121" s="260"/>
    </row>
    <row r="122" spans="1:8">
      <c r="A122" s="259"/>
      <c r="B122" s="260"/>
      <c r="C122" s="260"/>
      <c r="D122" s="260"/>
      <c r="E122" s="260"/>
      <c r="F122" s="260"/>
      <c r="G122" s="260"/>
      <c r="H122" s="260"/>
    </row>
    <row r="123" spans="1:8">
      <c r="A123" s="259"/>
      <c r="B123" s="260"/>
      <c r="C123" s="260"/>
      <c r="D123" s="260"/>
      <c r="E123" s="260"/>
      <c r="F123" s="260"/>
      <c r="G123" s="260"/>
      <c r="H123" s="260"/>
    </row>
    <row r="124" spans="1:8">
      <c r="A124" s="259"/>
      <c r="B124" s="260"/>
      <c r="C124" s="260"/>
      <c r="D124" s="260"/>
      <c r="E124" s="260"/>
      <c r="F124" s="260"/>
      <c r="G124" s="260"/>
      <c r="H124" s="260"/>
    </row>
    <row r="125" spans="1:8">
      <c r="A125" s="259"/>
      <c r="B125" s="260"/>
      <c r="C125" s="260"/>
      <c r="D125" s="260"/>
      <c r="E125" s="260"/>
      <c r="F125" s="260"/>
      <c r="G125" s="260"/>
      <c r="H125" s="260"/>
    </row>
    <row r="126" spans="1:8">
      <c r="A126" s="259"/>
      <c r="B126" s="260"/>
      <c r="C126" s="260"/>
      <c r="D126" s="260"/>
      <c r="E126" s="260"/>
      <c r="F126" s="260"/>
      <c r="G126" s="260"/>
      <c r="H126" s="260"/>
    </row>
    <row r="127" spans="1:8">
      <c r="A127" s="259"/>
      <c r="B127" s="260"/>
      <c r="C127" s="260"/>
      <c r="D127" s="260"/>
      <c r="E127" s="260"/>
      <c r="F127" s="260"/>
      <c r="G127" s="260"/>
      <c r="H127" s="260"/>
    </row>
    <row r="128" spans="1:8">
      <c r="A128" s="259"/>
      <c r="B128" s="260"/>
      <c r="C128" s="260"/>
      <c r="D128" s="260"/>
      <c r="E128" s="260"/>
      <c r="F128" s="260"/>
      <c r="G128" s="260"/>
      <c r="H128" s="260"/>
    </row>
    <row r="129" spans="1:8">
      <c r="A129" s="259"/>
      <c r="B129" s="260"/>
      <c r="C129" s="260"/>
      <c r="D129" s="260"/>
      <c r="E129" s="260"/>
      <c r="F129" s="260"/>
      <c r="G129" s="260"/>
      <c r="H129" s="260"/>
    </row>
    <row r="130" spans="1:8">
      <c r="A130" s="259"/>
      <c r="B130" s="260"/>
      <c r="C130" s="260"/>
      <c r="D130" s="260"/>
      <c r="E130" s="260"/>
      <c r="F130" s="260"/>
      <c r="G130" s="260"/>
      <c r="H130" s="260"/>
    </row>
    <row r="131" spans="1:8">
      <c r="A131" s="259"/>
      <c r="B131" s="260"/>
      <c r="C131" s="260"/>
      <c r="D131" s="260"/>
      <c r="E131" s="260"/>
      <c r="F131" s="260"/>
      <c r="G131" s="260"/>
      <c r="H131" s="260"/>
    </row>
    <row r="132" spans="1:8">
      <c r="A132" s="259"/>
      <c r="B132" s="260"/>
      <c r="C132" s="260"/>
      <c r="D132" s="260"/>
      <c r="E132" s="260"/>
      <c r="F132" s="260"/>
      <c r="G132" s="260"/>
      <c r="H132" s="260"/>
    </row>
    <row r="133" spans="1:8">
      <c r="A133" s="259"/>
      <c r="B133" s="260"/>
      <c r="C133" s="260"/>
      <c r="D133" s="260"/>
      <c r="E133" s="260"/>
      <c r="F133" s="260"/>
      <c r="G133" s="260"/>
      <c r="H133" s="260"/>
    </row>
    <row r="134" spans="1:8">
      <c r="A134" s="259"/>
      <c r="B134" s="260"/>
      <c r="C134" s="260"/>
      <c r="D134" s="260"/>
      <c r="E134" s="260"/>
      <c r="F134" s="260"/>
      <c r="G134" s="260"/>
      <c r="H134" s="260"/>
    </row>
    <row r="135" spans="1:8">
      <c r="A135" s="259"/>
      <c r="B135" s="260"/>
      <c r="C135" s="260"/>
      <c r="D135" s="260"/>
      <c r="E135" s="260"/>
      <c r="F135" s="260"/>
      <c r="G135" s="260"/>
      <c r="H135" s="260"/>
    </row>
    <row r="136" spans="1:8">
      <c r="A136" s="259"/>
      <c r="B136" s="260"/>
      <c r="C136" s="260"/>
      <c r="D136" s="260"/>
      <c r="E136" s="260"/>
      <c r="F136" s="260"/>
      <c r="G136" s="260"/>
      <c r="H136" s="260"/>
    </row>
    <row r="137" spans="1:8">
      <c r="A137" s="259"/>
      <c r="B137" s="260"/>
      <c r="C137" s="260"/>
      <c r="D137" s="260"/>
      <c r="E137" s="260"/>
      <c r="F137" s="260"/>
      <c r="G137" s="260"/>
      <c r="H137" s="260"/>
    </row>
    <row r="138" spans="1:8">
      <c r="A138" s="259"/>
      <c r="B138" s="260"/>
      <c r="C138" s="260"/>
      <c r="D138" s="260"/>
      <c r="E138" s="260"/>
      <c r="F138" s="260"/>
      <c r="G138" s="260"/>
      <c r="H138" s="260"/>
    </row>
    <row r="139" spans="1:8">
      <c r="A139" s="259"/>
      <c r="B139" s="260"/>
      <c r="C139" s="260"/>
      <c r="D139" s="260"/>
      <c r="E139" s="260"/>
      <c r="F139" s="260"/>
      <c r="G139" s="260"/>
      <c r="H139" s="260"/>
    </row>
    <row r="140" spans="1:8">
      <c r="A140" s="259"/>
      <c r="B140" s="260"/>
      <c r="C140" s="260"/>
      <c r="D140" s="260"/>
      <c r="E140" s="260"/>
      <c r="F140" s="260"/>
      <c r="G140" s="260"/>
      <c r="H140" s="260"/>
    </row>
    <row r="141" spans="1:8">
      <c r="A141" s="259"/>
      <c r="B141" s="260"/>
      <c r="C141" s="260"/>
      <c r="D141" s="260"/>
      <c r="E141" s="260"/>
      <c r="F141" s="260"/>
      <c r="G141" s="260"/>
      <c r="H141" s="260"/>
    </row>
    <row r="142" spans="1:8">
      <c r="A142" s="259"/>
      <c r="B142" s="260"/>
      <c r="C142" s="260"/>
      <c r="D142" s="260"/>
      <c r="E142" s="260"/>
      <c r="F142" s="260"/>
      <c r="G142" s="260"/>
      <c r="H142" s="260"/>
    </row>
    <row r="143" spans="1:8">
      <c r="A143" s="259"/>
      <c r="B143" s="260"/>
      <c r="C143" s="260"/>
      <c r="D143" s="260"/>
      <c r="E143" s="260"/>
      <c r="F143" s="260"/>
      <c r="G143" s="260"/>
      <c r="H143" s="260"/>
    </row>
    <row r="144" spans="1:8">
      <c r="A144" s="259"/>
      <c r="B144" s="260"/>
      <c r="C144" s="260"/>
      <c r="D144" s="260"/>
      <c r="E144" s="260"/>
      <c r="F144" s="260"/>
      <c r="G144" s="260"/>
      <c r="H144" s="260"/>
    </row>
    <row r="145" spans="1:8">
      <c r="A145" s="259"/>
      <c r="B145" s="260"/>
      <c r="C145" s="260"/>
      <c r="D145" s="260"/>
      <c r="E145" s="260"/>
      <c r="F145" s="260"/>
      <c r="G145" s="260"/>
      <c r="H145" s="260"/>
    </row>
    <row r="146" spans="1:8">
      <c r="A146" s="259"/>
      <c r="B146" s="260"/>
      <c r="C146" s="260"/>
      <c r="D146" s="260"/>
      <c r="E146" s="260"/>
      <c r="F146" s="260"/>
      <c r="G146" s="260"/>
      <c r="H146" s="260"/>
    </row>
    <row r="147" spans="1:8">
      <c r="A147" s="259"/>
      <c r="B147" s="260"/>
      <c r="C147" s="260"/>
      <c r="D147" s="260"/>
      <c r="E147" s="260"/>
      <c r="F147" s="260"/>
      <c r="G147" s="260"/>
      <c r="H147" s="260"/>
    </row>
    <row r="148" spans="1:8">
      <c r="A148" s="259"/>
      <c r="B148" s="260"/>
      <c r="C148" s="260"/>
      <c r="D148" s="260"/>
      <c r="E148" s="260"/>
      <c r="F148" s="260"/>
      <c r="G148" s="260"/>
      <c r="H148" s="260"/>
    </row>
    <row r="149" spans="1:8">
      <c r="A149" s="259"/>
      <c r="B149" s="260"/>
      <c r="C149" s="260"/>
      <c r="D149" s="260"/>
      <c r="E149" s="260"/>
      <c r="F149" s="260"/>
      <c r="G149" s="260"/>
      <c r="H149" s="260"/>
    </row>
    <row r="150" spans="1:8">
      <c r="A150" s="259"/>
      <c r="B150" s="260"/>
      <c r="C150" s="260"/>
      <c r="D150" s="260"/>
      <c r="E150" s="260"/>
      <c r="F150" s="260"/>
      <c r="G150" s="260"/>
      <c r="H150" s="260"/>
    </row>
    <row r="151" spans="1:8">
      <c r="A151" s="259"/>
      <c r="B151" s="260"/>
      <c r="C151" s="260"/>
      <c r="D151" s="260"/>
      <c r="E151" s="260"/>
      <c r="F151" s="260"/>
      <c r="G151" s="260"/>
      <c r="H151" s="260"/>
    </row>
    <row r="152" spans="1:8">
      <c r="A152" s="259"/>
      <c r="B152" s="260"/>
      <c r="C152" s="260"/>
      <c r="D152" s="260"/>
      <c r="E152" s="260"/>
      <c r="F152" s="260"/>
      <c r="G152" s="260"/>
      <c r="H152" s="260"/>
    </row>
    <row r="153" spans="1:8">
      <c r="A153" s="259"/>
      <c r="B153" s="260"/>
      <c r="C153" s="260"/>
      <c r="D153" s="260"/>
      <c r="E153" s="260"/>
      <c r="F153" s="260"/>
      <c r="G153" s="260"/>
      <c r="H153" s="260"/>
    </row>
    <row r="154" spans="1:8">
      <c r="A154" s="259"/>
      <c r="B154" s="260"/>
      <c r="C154" s="260"/>
      <c r="D154" s="260"/>
      <c r="E154" s="260"/>
      <c r="F154" s="260"/>
      <c r="G154" s="260"/>
      <c r="H154" s="260"/>
    </row>
  </sheetData>
  <mergeCells count="13">
    <mergeCell ref="A1:G1"/>
    <mergeCell ref="A2:G2"/>
    <mergeCell ref="A3:G4"/>
    <mergeCell ref="A5:G5"/>
    <mergeCell ref="A8:B8"/>
    <mergeCell ref="C8:F8"/>
    <mergeCell ref="A7:B7"/>
    <mergeCell ref="C7:F7"/>
    <mergeCell ref="A68:G68"/>
    <mergeCell ref="A9:B9"/>
    <mergeCell ref="C9:F9"/>
    <mergeCell ref="A10:B10"/>
    <mergeCell ref="C10:F10"/>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7" zoomScaleNormal="100" zoomScaleSheetLayoutView="100" workbookViewId="0">
      <selection activeCell="E13" sqref="E13:F20"/>
    </sheetView>
  </sheetViews>
  <sheetFormatPr defaultColWidth="9.140625" defaultRowHeight="12.75"/>
  <cols>
    <col min="1" max="1" width="7.42578125" style="218" customWidth="1"/>
    <col min="2" max="2" width="5.28515625" style="218" customWidth="1"/>
    <col min="3" max="3" width="52.5703125" style="207" customWidth="1"/>
    <col min="4" max="4" width="11.7109375" style="207" customWidth="1"/>
    <col min="5" max="5" width="28.42578125" style="207" customWidth="1"/>
    <col min="6" max="6" width="29.85546875" style="207" customWidth="1"/>
    <col min="7" max="7" width="5.140625" style="207" customWidth="1"/>
    <col min="8" max="8" width="15.28515625" style="207" customWidth="1"/>
    <col min="9" max="9" width="12.7109375" style="207" bestFit="1" customWidth="1"/>
    <col min="10" max="10" width="15.7109375" style="207" hidden="1" customWidth="1"/>
    <col min="11" max="11" width="15.42578125" style="207" hidden="1" customWidth="1"/>
    <col min="12" max="12" width="9.140625" style="207"/>
    <col min="13" max="13" width="15" style="207" bestFit="1" customWidth="1"/>
    <col min="14" max="16384" width="9.140625" style="207"/>
  </cols>
  <sheetData>
    <row r="1" spans="1:13" ht="24.75" customHeight="1">
      <c r="A1" s="530" t="s">
        <v>600</v>
      </c>
      <c r="B1" s="530"/>
      <c r="C1" s="530"/>
      <c r="D1" s="530"/>
      <c r="E1" s="530"/>
      <c r="F1" s="530"/>
      <c r="G1" s="19"/>
      <c r="H1" s="19"/>
    </row>
    <row r="2" spans="1:13" ht="26.25" customHeight="1">
      <c r="A2" s="531" t="s">
        <v>601</v>
      </c>
      <c r="B2" s="531"/>
      <c r="C2" s="531"/>
      <c r="D2" s="531"/>
      <c r="E2" s="531"/>
      <c r="F2" s="531"/>
      <c r="G2" s="19"/>
      <c r="H2" s="19"/>
    </row>
    <row r="3" spans="1:13" ht="15">
      <c r="A3" s="532" t="s">
        <v>602</v>
      </c>
      <c r="B3" s="532"/>
      <c r="C3" s="532"/>
      <c r="D3" s="532"/>
      <c r="E3" s="532"/>
      <c r="F3" s="532"/>
      <c r="G3" s="532"/>
      <c r="H3" s="221"/>
    </row>
    <row r="4" spans="1:13" ht="22.5" customHeight="1">
      <c r="A4" s="532"/>
      <c r="B4" s="532"/>
      <c r="C4" s="532"/>
      <c r="D4" s="532"/>
      <c r="E4" s="532"/>
      <c r="F4" s="532"/>
      <c r="G4" s="532"/>
      <c r="H4" s="221"/>
    </row>
    <row r="5" spans="1:13">
      <c r="A5" s="533" t="str">
        <f>'ngay thang'!B10</f>
        <v>Tháng 01 năm 2023/January 2023</v>
      </c>
      <c r="B5" s="533"/>
      <c r="C5" s="533"/>
      <c r="D5" s="533"/>
      <c r="E5" s="533"/>
      <c r="F5" s="533"/>
      <c r="G5" s="533"/>
      <c r="H5" s="222"/>
    </row>
    <row r="6" spans="1:13">
      <c r="A6" s="222"/>
      <c r="B6" s="222"/>
      <c r="C6" s="222"/>
      <c r="D6" s="222"/>
      <c r="E6" s="222"/>
      <c r="F6" s="19"/>
      <c r="G6" s="19"/>
      <c r="H6" s="19"/>
    </row>
    <row r="7" spans="1:13" ht="30.75" customHeight="1">
      <c r="A7" s="32"/>
      <c r="B7" s="529" t="s">
        <v>245</v>
      </c>
      <c r="C7" s="529"/>
      <c r="D7" s="529" t="s">
        <v>476</v>
      </c>
      <c r="E7" s="529"/>
      <c r="F7" s="529"/>
      <c r="G7" s="529"/>
      <c r="H7" s="208"/>
    </row>
    <row r="8" spans="1:13" ht="30.75" customHeight="1">
      <c r="A8" s="20"/>
      <c r="B8" s="528" t="s">
        <v>244</v>
      </c>
      <c r="C8" s="528"/>
      <c r="D8" s="528" t="s">
        <v>246</v>
      </c>
      <c r="E8" s="528"/>
      <c r="F8" s="528"/>
      <c r="G8" s="20"/>
      <c r="H8" s="209"/>
    </row>
    <row r="9" spans="1:13" ht="30.75" customHeight="1">
      <c r="A9" s="32"/>
      <c r="B9" s="529" t="s">
        <v>247</v>
      </c>
      <c r="C9" s="529"/>
      <c r="D9" s="529" t="s">
        <v>638</v>
      </c>
      <c r="E9" s="529"/>
      <c r="F9" s="529"/>
      <c r="G9" s="32"/>
      <c r="H9" s="208"/>
    </row>
    <row r="10" spans="1:13" ht="30.75" customHeight="1">
      <c r="A10" s="20"/>
      <c r="B10" s="528" t="s">
        <v>248</v>
      </c>
      <c r="C10" s="528"/>
      <c r="D10" s="528" t="str">
        <f>'ngay thang'!B14</f>
        <v>Ngày 06 tháng 02 năm 2023
06 Feb 2023</v>
      </c>
      <c r="E10" s="528"/>
      <c r="F10" s="528"/>
      <c r="G10" s="20"/>
      <c r="H10" s="209"/>
    </row>
    <row r="12" spans="1:13" s="19" customFormat="1" ht="58.5" customHeight="1">
      <c r="A12" s="524" t="s">
        <v>199</v>
      </c>
      <c r="B12" s="524"/>
      <c r="C12" s="220" t="s">
        <v>603</v>
      </c>
      <c r="D12" s="220" t="s">
        <v>174</v>
      </c>
      <c r="E12" s="220" t="s">
        <v>306</v>
      </c>
      <c r="F12" s="220" t="s">
        <v>307</v>
      </c>
    </row>
    <row r="13" spans="1:13" s="19" customFormat="1" ht="30" customHeight="1">
      <c r="A13" s="206" t="s">
        <v>46</v>
      </c>
      <c r="B13" s="206"/>
      <c r="C13" s="210" t="s">
        <v>604</v>
      </c>
      <c r="D13" s="205" t="s">
        <v>605</v>
      </c>
      <c r="E13" s="483">
        <v>54796966283</v>
      </c>
      <c r="F13" s="484">
        <v>52641571566</v>
      </c>
      <c r="I13" s="33"/>
      <c r="J13" s="33"/>
      <c r="K13" s="33"/>
      <c r="L13" s="33"/>
      <c r="M13" s="33"/>
    </row>
    <row r="14" spans="1:13" s="19" customFormat="1" ht="38.25">
      <c r="A14" s="206" t="s">
        <v>56</v>
      </c>
      <c r="B14" s="206"/>
      <c r="C14" s="210" t="s">
        <v>606</v>
      </c>
      <c r="D14" s="205" t="s">
        <v>607</v>
      </c>
      <c r="E14" s="484">
        <v>5423851312</v>
      </c>
      <c r="F14" s="484">
        <v>1668379661</v>
      </c>
      <c r="J14" s="33"/>
      <c r="K14" s="33"/>
      <c r="L14" s="33"/>
      <c r="M14" s="33"/>
    </row>
    <row r="15" spans="1:13" s="19" customFormat="1" ht="54.75" customHeight="1">
      <c r="A15" s="525"/>
      <c r="B15" s="205" t="s">
        <v>110</v>
      </c>
      <c r="C15" s="211" t="s">
        <v>608</v>
      </c>
      <c r="D15" s="205" t="s">
        <v>609</v>
      </c>
      <c r="E15" s="485">
        <v>5423851312</v>
      </c>
      <c r="F15" s="485">
        <v>1668379661</v>
      </c>
      <c r="J15" s="33"/>
      <c r="K15" s="33"/>
      <c r="L15" s="33"/>
      <c r="M15" s="33"/>
    </row>
    <row r="16" spans="1:13" s="19" customFormat="1" ht="53.25" customHeight="1">
      <c r="A16" s="526"/>
      <c r="B16" s="205" t="s">
        <v>112</v>
      </c>
      <c r="C16" s="211" t="s">
        <v>610</v>
      </c>
      <c r="D16" s="205" t="s">
        <v>611</v>
      </c>
      <c r="E16" s="486" t="s">
        <v>684</v>
      </c>
      <c r="F16" s="486" t="s">
        <v>684</v>
      </c>
      <c r="J16" s="33"/>
      <c r="K16" s="33"/>
      <c r="L16" s="33"/>
      <c r="M16" s="33"/>
    </row>
    <row r="17" spans="1:13" s="19" customFormat="1" ht="51.75" customHeight="1">
      <c r="A17" s="206" t="s">
        <v>133</v>
      </c>
      <c r="B17" s="206"/>
      <c r="C17" s="210" t="s">
        <v>612</v>
      </c>
      <c r="D17" s="206" t="s">
        <v>613</v>
      </c>
      <c r="E17" s="484">
        <v>165331485</v>
      </c>
      <c r="F17" s="484">
        <v>487015056</v>
      </c>
      <c r="H17" s="33"/>
      <c r="J17" s="33"/>
      <c r="K17" s="33"/>
      <c r="L17" s="33"/>
      <c r="M17" s="33"/>
    </row>
    <row r="18" spans="1:13" s="19" customFormat="1" ht="29.25" customHeight="1">
      <c r="A18" s="525"/>
      <c r="B18" s="205" t="s">
        <v>614</v>
      </c>
      <c r="C18" s="211" t="s">
        <v>615</v>
      </c>
      <c r="D18" s="205" t="s">
        <v>616</v>
      </c>
      <c r="E18" s="485">
        <v>166124061</v>
      </c>
      <c r="F18" s="485">
        <v>499287881</v>
      </c>
      <c r="H18" s="33"/>
      <c r="J18" s="33"/>
      <c r="K18" s="33"/>
      <c r="L18" s="33"/>
      <c r="M18" s="33"/>
    </row>
    <row r="19" spans="1:13" s="19" customFormat="1" ht="29.25" customHeight="1">
      <c r="A19" s="527"/>
      <c r="B19" s="205" t="s">
        <v>617</v>
      </c>
      <c r="C19" s="211" t="s">
        <v>618</v>
      </c>
      <c r="D19" s="205" t="s">
        <v>619</v>
      </c>
      <c r="E19" s="485">
        <v>792576</v>
      </c>
      <c r="F19" s="485">
        <v>12272825</v>
      </c>
      <c r="H19" s="33"/>
      <c r="J19" s="33"/>
      <c r="K19" s="33"/>
      <c r="L19" s="33"/>
      <c r="M19" s="33"/>
    </row>
    <row r="20" spans="1:13" s="21" customFormat="1" ht="39" customHeight="1">
      <c r="A20" s="206" t="s">
        <v>135</v>
      </c>
      <c r="B20" s="206"/>
      <c r="C20" s="212" t="s">
        <v>632</v>
      </c>
      <c r="D20" s="206" t="s">
        <v>620</v>
      </c>
      <c r="E20" s="484">
        <v>60386149080</v>
      </c>
      <c r="F20" s="484">
        <v>54796966283</v>
      </c>
      <c r="H20" s="22"/>
      <c r="J20" s="33"/>
      <c r="K20" s="33"/>
      <c r="L20" s="33"/>
      <c r="M20" s="33"/>
    </row>
    <row r="21" spans="1:13" s="19" customFormat="1">
      <c r="A21" s="206"/>
      <c r="B21" s="206"/>
      <c r="C21" s="210"/>
      <c r="D21" s="206"/>
      <c r="E21" s="219"/>
      <c r="F21" s="219"/>
    </row>
    <row r="22" spans="1:13" s="19" customFormat="1">
      <c r="A22" s="23"/>
      <c r="B22" s="23"/>
    </row>
    <row r="23" spans="1:13" s="19" customFormat="1">
      <c r="A23" s="213" t="s">
        <v>176</v>
      </c>
      <c r="C23" s="36"/>
      <c r="E23" s="37" t="s">
        <v>177</v>
      </c>
    </row>
    <row r="24" spans="1:13" s="19" customFormat="1">
      <c r="A24" s="214" t="s">
        <v>178</v>
      </c>
      <c r="C24" s="36"/>
      <c r="E24" s="39" t="s">
        <v>179</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15"/>
      <c r="B32" s="215"/>
      <c r="C32" s="29"/>
      <c r="D32" s="19"/>
      <c r="E32" s="29"/>
      <c r="F32" s="216"/>
    </row>
    <row r="33" spans="1:5">
      <c r="A33" s="217" t="s">
        <v>239</v>
      </c>
      <c r="B33" s="19"/>
      <c r="C33" s="36"/>
      <c r="D33" s="19"/>
      <c r="E33" s="27" t="s">
        <v>477</v>
      </c>
    </row>
    <row r="34" spans="1:5">
      <c r="A34" s="217" t="s">
        <v>630</v>
      </c>
      <c r="B34" s="19"/>
      <c r="C34" s="36"/>
      <c r="D34" s="19"/>
      <c r="E34" s="27"/>
    </row>
    <row r="35" spans="1:5">
      <c r="A35" s="19" t="s">
        <v>240</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topLeftCell="B37" zoomScaleNormal="100" zoomScaleSheetLayoutView="100" workbookViewId="0">
      <selection activeCell="E38" sqref="E38"/>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4.85546875" style="31" customWidth="1"/>
    <col min="7" max="7" width="15.28515625" style="31" bestFit="1" customWidth="1"/>
    <col min="8" max="8" width="18.42578125" style="31" bestFit="1" customWidth="1"/>
    <col min="9" max="9" width="9.140625" style="31"/>
    <col min="10" max="11" width="15.28515625" style="31" bestFit="1" customWidth="1"/>
    <col min="12" max="12" width="9.140625" style="31"/>
    <col min="13" max="13" width="19.5703125" style="31" bestFit="1" customWidth="1"/>
    <col min="14" max="16384" width="9.140625" style="31"/>
  </cols>
  <sheetData>
    <row r="1" spans="1:12" ht="23.25" customHeight="1">
      <c r="A1" s="519" t="s">
        <v>539</v>
      </c>
      <c r="B1" s="519"/>
      <c r="C1" s="519"/>
      <c r="D1" s="519"/>
      <c r="E1" s="519"/>
      <c r="F1" s="519"/>
      <c r="G1" s="31">
        <v>365</v>
      </c>
      <c r="H1" s="31" t="s">
        <v>694</v>
      </c>
      <c r="I1" s="31">
        <v>31</v>
      </c>
      <c r="J1" s="421" t="s">
        <v>695</v>
      </c>
      <c r="K1" s="422">
        <f>M46/L46</f>
        <v>57664120573.645164</v>
      </c>
    </row>
    <row r="2" spans="1:12" ht="27" customHeight="1">
      <c r="A2" s="520" t="s">
        <v>540</v>
      </c>
      <c r="B2" s="520"/>
      <c r="C2" s="520"/>
      <c r="D2" s="520"/>
      <c r="E2" s="520"/>
      <c r="F2" s="520"/>
      <c r="J2" s="421"/>
      <c r="K2" s="422"/>
      <c r="L2" s="423"/>
    </row>
    <row r="3" spans="1:12" ht="15" customHeight="1">
      <c r="A3" s="521" t="s">
        <v>282</v>
      </c>
      <c r="B3" s="521"/>
      <c r="C3" s="521"/>
      <c r="D3" s="521"/>
      <c r="E3" s="521"/>
      <c r="F3" s="521"/>
      <c r="J3" s="421"/>
      <c r="K3" s="424"/>
    </row>
    <row r="4" spans="1:12">
      <c r="A4" s="521"/>
      <c r="B4" s="521"/>
      <c r="C4" s="521"/>
      <c r="D4" s="521"/>
      <c r="E4" s="521"/>
      <c r="F4" s="521"/>
      <c r="J4" s="421"/>
      <c r="K4" s="421"/>
    </row>
    <row r="5" spans="1:12">
      <c r="A5" s="522" t="str">
        <f>'ngay thang'!B10</f>
        <v>Tháng 01 năm 2023/January 2023</v>
      </c>
      <c r="B5" s="522"/>
      <c r="C5" s="522"/>
      <c r="D5" s="522"/>
      <c r="E5" s="522"/>
      <c r="F5" s="522"/>
      <c r="J5" s="421"/>
      <c r="K5" s="421"/>
    </row>
    <row r="6" spans="1:12">
      <c r="A6" s="270"/>
      <c r="B6" s="270"/>
      <c r="C6" s="270"/>
      <c r="D6" s="270"/>
      <c r="E6" s="270"/>
      <c r="F6" s="1"/>
      <c r="J6" s="421"/>
      <c r="K6" s="421"/>
    </row>
    <row r="7" spans="1:12" ht="31.5" customHeight="1">
      <c r="A7" s="523" t="s">
        <v>247</v>
      </c>
      <c r="B7" s="523"/>
      <c r="C7" s="523" t="s">
        <v>638</v>
      </c>
      <c r="D7" s="523"/>
      <c r="E7" s="523"/>
      <c r="F7" s="523"/>
      <c r="J7" s="421"/>
      <c r="K7" s="421"/>
    </row>
    <row r="8" spans="1:12" ht="30" customHeight="1">
      <c r="A8" s="523" t="s">
        <v>245</v>
      </c>
      <c r="B8" s="523"/>
      <c r="C8" s="523" t="s">
        <v>476</v>
      </c>
      <c r="D8" s="523"/>
      <c r="E8" s="523"/>
      <c r="F8" s="523"/>
      <c r="J8" s="421"/>
      <c r="K8" s="421"/>
    </row>
    <row r="9" spans="1:12" ht="30" customHeight="1">
      <c r="A9" s="518" t="s">
        <v>244</v>
      </c>
      <c r="B9" s="518"/>
      <c r="C9" s="518" t="s">
        <v>246</v>
      </c>
      <c r="D9" s="518"/>
      <c r="E9" s="518"/>
      <c r="F9" s="518"/>
      <c r="I9" s="31" t="s">
        <v>696</v>
      </c>
      <c r="J9" s="422">
        <v>15177910000</v>
      </c>
      <c r="K9" s="421"/>
    </row>
    <row r="10" spans="1:12" ht="30" customHeight="1">
      <c r="A10" s="518" t="s">
        <v>248</v>
      </c>
      <c r="B10" s="518"/>
      <c r="C10" s="518" t="str">
        <f>'ngay thang'!B14</f>
        <v>Ngày 06 tháng 02 năm 2023
06 Feb 2023</v>
      </c>
      <c r="D10" s="518"/>
      <c r="E10" s="518"/>
      <c r="F10" s="518"/>
      <c r="I10" s="31" t="s">
        <v>697</v>
      </c>
      <c r="J10" s="422">
        <v>1386726000</v>
      </c>
      <c r="K10" s="421"/>
    </row>
    <row r="11" spans="1:12" ht="22.5" customHeight="1">
      <c r="A11" s="269"/>
      <c r="B11" s="269"/>
      <c r="C11" s="269"/>
      <c r="D11" s="269"/>
      <c r="E11" s="269"/>
      <c r="F11" s="269"/>
      <c r="J11" s="421"/>
      <c r="K11" s="421"/>
    </row>
    <row r="12" spans="1:12" ht="21" customHeight="1">
      <c r="A12" s="235" t="s">
        <v>286</v>
      </c>
      <c r="J12" s="421"/>
      <c r="K12" s="421"/>
    </row>
    <row r="13" spans="1:12" s="263" customFormat="1" ht="43.5" customHeight="1">
      <c r="A13" s="261" t="s">
        <v>202</v>
      </c>
      <c r="B13" s="261" t="s">
        <v>207</v>
      </c>
      <c r="C13" s="261" t="s">
        <v>208</v>
      </c>
      <c r="D13" s="262" t="s">
        <v>479</v>
      </c>
      <c r="E13" s="262" t="s">
        <v>480</v>
      </c>
      <c r="J13" s="425"/>
      <c r="K13" s="425"/>
    </row>
    <row r="14" spans="1:12" s="238" customFormat="1" ht="31.5" customHeight="1">
      <c r="A14" s="237" t="s">
        <v>46</v>
      </c>
      <c r="B14" s="264" t="s">
        <v>265</v>
      </c>
      <c r="C14" s="264" t="s">
        <v>147</v>
      </c>
      <c r="D14" s="251"/>
      <c r="E14" s="251"/>
    </row>
    <row r="15" spans="1:12" s="238" customFormat="1" ht="50.25" customHeight="1">
      <c r="A15" s="237">
        <v>1</v>
      </c>
      <c r="B15" s="264" t="s">
        <v>557</v>
      </c>
      <c r="C15" s="264" t="s">
        <v>148</v>
      </c>
      <c r="D15" s="487">
        <f>G15/K1*G1/I1</f>
        <v>1.2001601466346792E-2</v>
      </c>
      <c r="E15" s="266">
        <v>1.2001270879708165E-2</v>
      </c>
      <c r="G15" s="426">
        <f>BCKetQuaHoatDong_06028!D20</f>
        <v>58777851</v>
      </c>
    </row>
    <row r="16" spans="1:12" s="238" customFormat="1" ht="56.25" customHeight="1">
      <c r="A16" s="237">
        <v>2</v>
      </c>
      <c r="B16" s="264" t="s">
        <v>558</v>
      </c>
      <c r="C16" s="264" t="s">
        <v>149</v>
      </c>
      <c r="D16" s="487">
        <f>G16/K1*G1/I1</f>
        <v>5.3274279794573373E-3</v>
      </c>
      <c r="E16" s="488">
        <v>5.626857245335638E-3</v>
      </c>
      <c r="G16" s="426">
        <f>BCKetQuaHoatDong_06028!D21</f>
        <v>26091082</v>
      </c>
      <c r="H16" s="427"/>
      <c r="I16" s="428"/>
    </row>
    <row r="17" spans="1:13" s="238" customFormat="1" ht="75" customHeight="1">
      <c r="A17" s="237">
        <v>3</v>
      </c>
      <c r="B17" s="265" t="s">
        <v>559</v>
      </c>
      <c r="C17" s="264" t="s">
        <v>150</v>
      </c>
      <c r="D17" s="487">
        <f>G17/K1*G1/I1</f>
        <v>6.0643177231930398E-3</v>
      </c>
      <c r="E17" s="488">
        <v>6.2725990194343155E-3</v>
      </c>
      <c r="G17" s="426">
        <f>BCKetQuaHoatDong_06028!D25</f>
        <v>29700000</v>
      </c>
      <c r="H17" s="427"/>
      <c r="I17" s="428"/>
      <c r="J17" s="238" t="s">
        <v>698</v>
      </c>
      <c r="K17" s="238" t="s">
        <v>699</v>
      </c>
      <c r="L17" s="238" t="s">
        <v>700</v>
      </c>
      <c r="M17" s="238" t="s">
        <v>701</v>
      </c>
    </row>
    <row r="18" spans="1:13" s="238" customFormat="1" ht="48" customHeight="1">
      <c r="A18" s="237">
        <v>4</v>
      </c>
      <c r="B18" s="264" t="s">
        <v>266</v>
      </c>
      <c r="C18" s="264" t="s">
        <v>151</v>
      </c>
      <c r="D18" s="487">
        <v>0</v>
      </c>
      <c r="E18" s="488">
        <v>0</v>
      </c>
      <c r="G18" s="426" t="str">
        <f>BCKetQuaHoatDong_06028!D30</f>
        <v xml:space="preserve"> - </v>
      </c>
      <c r="J18" s="429">
        <v>44927</v>
      </c>
      <c r="K18" s="430">
        <v>54794598827</v>
      </c>
      <c r="L18" s="238">
        <v>1</v>
      </c>
      <c r="M18" s="431">
        <f>K18*L18</f>
        <v>54794598827</v>
      </c>
    </row>
    <row r="19" spans="1:13" s="238" customFormat="1" ht="56.25" customHeight="1">
      <c r="A19" s="237">
        <v>5</v>
      </c>
      <c r="B19" s="264" t="s">
        <v>560</v>
      </c>
      <c r="C19" s="264"/>
      <c r="D19" s="487"/>
      <c r="E19" s="266"/>
      <c r="G19" s="426">
        <v>0</v>
      </c>
      <c r="J19" s="429">
        <v>44928</v>
      </c>
      <c r="K19" s="430">
        <v>54792231452</v>
      </c>
      <c r="L19" s="238">
        <f>J19-J18</f>
        <v>1</v>
      </c>
      <c r="M19" s="431">
        <f t="shared" ref="M19:M36" si="0">K19*L19</f>
        <v>54792231452</v>
      </c>
    </row>
    <row r="20" spans="1:13" s="238" customFormat="1" ht="57.75" customHeight="1">
      <c r="A20" s="237">
        <v>6</v>
      </c>
      <c r="B20" s="264" t="s">
        <v>561</v>
      </c>
      <c r="C20" s="264"/>
      <c r="D20" s="487"/>
      <c r="E20" s="266"/>
      <c r="G20" s="426">
        <v>0</v>
      </c>
      <c r="J20" s="429">
        <v>44929</v>
      </c>
      <c r="K20" s="430">
        <v>55873458025</v>
      </c>
      <c r="L20" s="238">
        <f t="shared" ref="L20:L30" si="1">J20-J19</f>
        <v>1</v>
      </c>
      <c r="M20" s="431">
        <f t="shared" si="0"/>
        <v>55873458025</v>
      </c>
    </row>
    <row r="21" spans="1:13" s="238" customFormat="1" ht="81" customHeight="1">
      <c r="A21" s="237">
        <v>7</v>
      </c>
      <c r="B21" s="265" t="s">
        <v>267</v>
      </c>
      <c r="C21" s="264" t="s">
        <v>152</v>
      </c>
      <c r="D21" s="487">
        <f>G21/K1*G1/I1</f>
        <v>7.8997204397439433E-3</v>
      </c>
      <c r="E21" s="488">
        <v>1.3243046117234628E-2</v>
      </c>
      <c r="G21" s="426">
        <f>BCKetQuaHoatDong_06028!D31+BCKetQuaHoatDong_06028!D33+BCKetQuaHoatDong_06028!D37</f>
        <v>38688886</v>
      </c>
      <c r="J21" s="429">
        <v>44930</v>
      </c>
      <c r="K21" s="430">
        <v>55927122817</v>
      </c>
      <c r="L21" s="238">
        <f t="shared" si="1"/>
        <v>1</v>
      </c>
      <c r="M21" s="431">
        <f t="shared" si="0"/>
        <v>55927122817</v>
      </c>
    </row>
    <row r="22" spans="1:13" s="238" customFormat="1" ht="42" customHeight="1">
      <c r="A22" s="237">
        <v>8</v>
      </c>
      <c r="B22" s="264" t="s">
        <v>562</v>
      </c>
      <c r="C22" s="264" t="s">
        <v>153</v>
      </c>
      <c r="D22" s="487">
        <f>G22/K1/I1*G1</f>
        <v>3.1293067608741114E-2</v>
      </c>
      <c r="E22" s="488">
        <v>3.7143773261712747E-2</v>
      </c>
      <c r="G22" s="426">
        <f>BCKetQuaHoatDong_06028!D19</f>
        <v>153257819</v>
      </c>
      <c r="J22" s="429">
        <v>44931</v>
      </c>
      <c r="K22" s="430">
        <v>56107919896</v>
      </c>
      <c r="L22" s="238">
        <f>J22-J21</f>
        <v>1</v>
      </c>
      <c r="M22" s="431">
        <f t="shared" si="0"/>
        <v>56107919896</v>
      </c>
    </row>
    <row r="23" spans="1:13" s="238" customFormat="1" ht="69.75" customHeight="1">
      <c r="A23" s="237">
        <v>9</v>
      </c>
      <c r="B23" s="265" t="s">
        <v>268</v>
      </c>
      <c r="C23" s="264" t="s">
        <v>154</v>
      </c>
      <c r="D23" s="488">
        <f>G23/2/K1*G1/I1</f>
        <v>1.6911315769872302</v>
      </c>
      <c r="E23" s="488">
        <v>3.367802467502107</v>
      </c>
      <c r="G23" s="240">
        <f>J9+J10</f>
        <v>16564636000</v>
      </c>
      <c r="H23" s="432"/>
      <c r="J23" s="429">
        <v>44934</v>
      </c>
      <c r="K23" s="430">
        <v>55734901047</v>
      </c>
      <c r="L23" s="238">
        <f>J23-J22</f>
        <v>3</v>
      </c>
      <c r="M23" s="431">
        <f t="shared" si="0"/>
        <v>167204703141</v>
      </c>
    </row>
    <row r="24" spans="1:13" s="238" customFormat="1" ht="57" customHeight="1">
      <c r="A24" s="237">
        <v>10</v>
      </c>
      <c r="B24" s="265" t="s">
        <v>563</v>
      </c>
      <c r="C24" s="264"/>
      <c r="D24" s="266"/>
      <c r="E24" s="266"/>
      <c r="H24" s="432"/>
      <c r="J24" s="429">
        <v>44935</v>
      </c>
      <c r="K24" s="430">
        <v>55563613248</v>
      </c>
      <c r="L24" s="238">
        <f t="shared" si="1"/>
        <v>1</v>
      </c>
      <c r="M24" s="431">
        <f t="shared" si="0"/>
        <v>55563613248</v>
      </c>
    </row>
    <row r="25" spans="1:13" s="238" customFormat="1" ht="25.5">
      <c r="A25" s="237" t="s">
        <v>56</v>
      </c>
      <c r="B25" s="264" t="s">
        <v>269</v>
      </c>
      <c r="C25" s="264" t="s">
        <v>155</v>
      </c>
      <c r="D25" s="487"/>
      <c r="E25" s="489"/>
      <c r="H25" s="432"/>
      <c r="J25" s="429">
        <v>44936</v>
      </c>
      <c r="K25" s="430">
        <v>55790821657</v>
      </c>
      <c r="L25" s="238">
        <f t="shared" si="1"/>
        <v>1</v>
      </c>
      <c r="M25" s="431">
        <f t="shared" si="0"/>
        <v>55790821657</v>
      </c>
    </row>
    <row r="26" spans="1:13" s="238" customFormat="1" ht="30" customHeight="1">
      <c r="A26" s="534">
        <v>1</v>
      </c>
      <c r="B26" s="264" t="s">
        <v>270</v>
      </c>
      <c r="C26" s="264" t="s">
        <v>156</v>
      </c>
      <c r="D26" s="489">
        <v>50667488700</v>
      </c>
      <c r="E26" s="267">
        <v>50217537700</v>
      </c>
      <c r="J26" s="429">
        <v>44937</v>
      </c>
      <c r="K26" s="430">
        <v>56274385956</v>
      </c>
      <c r="L26" s="238">
        <f t="shared" si="1"/>
        <v>1</v>
      </c>
      <c r="M26" s="431">
        <f t="shared" si="0"/>
        <v>56274385956</v>
      </c>
    </row>
    <row r="27" spans="1:13" s="238" customFormat="1" ht="39.75" customHeight="1">
      <c r="A27" s="535"/>
      <c r="B27" s="264" t="s">
        <v>271</v>
      </c>
      <c r="C27" s="264" t="s">
        <v>157</v>
      </c>
      <c r="D27" s="489">
        <v>50667488700</v>
      </c>
      <c r="E27" s="489">
        <v>50217537700</v>
      </c>
      <c r="J27" s="429">
        <v>44938</v>
      </c>
      <c r="K27" s="430">
        <v>56772862978</v>
      </c>
      <c r="L27" s="238">
        <f t="shared" si="1"/>
        <v>1</v>
      </c>
      <c r="M27" s="431">
        <f t="shared" si="0"/>
        <v>56772862978</v>
      </c>
    </row>
    <row r="28" spans="1:13" s="238" customFormat="1" ht="42.75" customHeight="1">
      <c r="A28" s="536"/>
      <c r="B28" s="264" t="s">
        <v>272</v>
      </c>
      <c r="C28" s="264" t="s">
        <v>158</v>
      </c>
      <c r="D28" s="490">
        <v>5066748.87</v>
      </c>
      <c r="E28" s="491">
        <v>5021753.7699999996</v>
      </c>
      <c r="J28" s="429">
        <v>44941</v>
      </c>
      <c r="K28" s="430">
        <v>56692929293</v>
      </c>
      <c r="L28" s="238">
        <f t="shared" si="1"/>
        <v>3</v>
      </c>
      <c r="M28" s="431">
        <f t="shared" si="0"/>
        <v>170078787879</v>
      </c>
    </row>
    <row r="29" spans="1:13" s="238" customFormat="1" ht="32.25" customHeight="1">
      <c r="A29" s="534">
        <v>2</v>
      </c>
      <c r="B29" s="264" t="s">
        <v>273</v>
      </c>
      <c r="C29" s="264" t="s">
        <v>159</v>
      </c>
      <c r="D29" s="489">
        <v>143698900</v>
      </c>
      <c r="E29" s="489">
        <v>449951000</v>
      </c>
      <c r="J29" s="429">
        <v>44942</v>
      </c>
      <c r="K29" s="430">
        <v>56909795309</v>
      </c>
      <c r="L29" s="238">
        <f t="shared" si="1"/>
        <v>1</v>
      </c>
      <c r="M29" s="431">
        <f t="shared" si="0"/>
        <v>56909795309</v>
      </c>
    </row>
    <row r="30" spans="1:13" s="238" customFormat="1" ht="31.5" customHeight="1">
      <c r="A30" s="535"/>
      <c r="B30" s="264" t="s">
        <v>274</v>
      </c>
      <c r="C30" s="264" t="s">
        <v>160</v>
      </c>
      <c r="D30" s="492">
        <v>14439.53</v>
      </c>
      <c r="E30" s="492">
        <v>46113.52</v>
      </c>
      <c r="J30" s="429">
        <v>44943</v>
      </c>
      <c r="K30" s="430">
        <v>58410399329</v>
      </c>
      <c r="L30" s="238">
        <f t="shared" si="1"/>
        <v>1</v>
      </c>
      <c r="M30" s="431">
        <f>K30*L30</f>
        <v>58410399329</v>
      </c>
    </row>
    <row r="31" spans="1:13" s="238" customFormat="1" ht="30" customHeight="1">
      <c r="A31" s="535"/>
      <c r="B31" s="264" t="s">
        <v>275</v>
      </c>
      <c r="C31" s="264" t="s">
        <v>161</v>
      </c>
      <c r="D31" s="489">
        <v>144395300</v>
      </c>
      <c r="E31" s="489">
        <v>461135200</v>
      </c>
      <c r="G31" s="433"/>
      <c r="J31" s="429">
        <v>44944</v>
      </c>
      <c r="K31" s="430">
        <v>58832942869</v>
      </c>
      <c r="L31" s="238">
        <f>J31-J30</f>
        <v>1</v>
      </c>
      <c r="M31" s="431">
        <f t="shared" si="0"/>
        <v>58832942869</v>
      </c>
    </row>
    <row r="32" spans="1:13" s="238" customFormat="1" ht="30.75" customHeight="1">
      <c r="A32" s="535"/>
      <c r="B32" s="264" t="s">
        <v>564</v>
      </c>
      <c r="C32" s="264" t="s">
        <v>162</v>
      </c>
      <c r="D32" s="492">
        <v>-69.64</v>
      </c>
      <c r="E32" s="492">
        <v>-1118.42</v>
      </c>
      <c r="J32" s="429">
        <v>44948</v>
      </c>
      <c r="K32" s="430">
        <v>59351534605</v>
      </c>
      <c r="L32" s="238">
        <f t="shared" ref="L32:L36" si="2">J32-J31</f>
        <v>4</v>
      </c>
      <c r="M32" s="431">
        <f t="shared" si="0"/>
        <v>237406138420</v>
      </c>
    </row>
    <row r="33" spans="1:13" s="238" customFormat="1" ht="42.75" customHeight="1">
      <c r="A33" s="536"/>
      <c r="B33" s="264" t="s">
        <v>276</v>
      </c>
      <c r="C33" s="264" t="s">
        <v>163</v>
      </c>
      <c r="D33" s="493">
        <v>-696400</v>
      </c>
      <c r="E33" s="489">
        <v>-11184200</v>
      </c>
      <c r="J33" s="429">
        <v>44952</v>
      </c>
      <c r="K33" s="430">
        <v>59340896324</v>
      </c>
      <c r="L33" s="238">
        <f t="shared" si="2"/>
        <v>4</v>
      </c>
      <c r="M33" s="431">
        <f t="shared" si="0"/>
        <v>237363585296</v>
      </c>
    </row>
    <row r="34" spans="1:13" s="238" customFormat="1" ht="33" customHeight="1">
      <c r="A34" s="534">
        <v>3</v>
      </c>
      <c r="B34" s="264" t="s">
        <v>277</v>
      </c>
      <c r="C34" s="264" t="s">
        <v>164</v>
      </c>
      <c r="D34" s="494">
        <v>50811187600</v>
      </c>
      <c r="E34" s="489">
        <v>50667488700</v>
      </c>
      <c r="J34" s="429">
        <v>44955</v>
      </c>
      <c r="K34" s="430">
        <v>59896101596</v>
      </c>
      <c r="L34" s="238">
        <f t="shared" si="2"/>
        <v>3</v>
      </c>
      <c r="M34" s="431">
        <f>K34*L34</f>
        <v>179688304788</v>
      </c>
    </row>
    <row r="35" spans="1:13" s="238" customFormat="1" ht="55.5" customHeight="1">
      <c r="A35" s="535"/>
      <c r="B35" s="264" t="s">
        <v>565</v>
      </c>
      <c r="C35" s="264" t="s">
        <v>165</v>
      </c>
      <c r="D35" s="494">
        <v>50811187600</v>
      </c>
      <c r="E35" s="489">
        <v>50667488700</v>
      </c>
      <c r="J35" s="429">
        <v>44956</v>
      </c>
      <c r="K35" s="430">
        <v>59409916816</v>
      </c>
      <c r="L35" s="238">
        <f>J35-J34</f>
        <v>1</v>
      </c>
      <c r="M35" s="431">
        <f t="shared" si="0"/>
        <v>59409916816</v>
      </c>
    </row>
    <row r="36" spans="1:13" s="238" customFormat="1" ht="45" customHeight="1">
      <c r="A36" s="536"/>
      <c r="B36" s="264" t="s">
        <v>566</v>
      </c>
      <c r="C36" s="264" t="s">
        <v>166</v>
      </c>
      <c r="D36" s="490">
        <v>5081118.76</v>
      </c>
      <c r="E36" s="491">
        <v>5066748.87</v>
      </c>
      <c r="G36" s="434"/>
      <c r="J36" s="429">
        <v>44957</v>
      </c>
      <c r="K36" s="430">
        <v>60386149080</v>
      </c>
      <c r="L36" s="238">
        <f t="shared" si="2"/>
        <v>1</v>
      </c>
      <c r="M36" s="431">
        <f t="shared" si="0"/>
        <v>60386149080</v>
      </c>
    </row>
    <row r="37" spans="1:13" s="238" customFormat="1" ht="55.5" customHeight="1">
      <c r="A37" s="237">
        <v>4</v>
      </c>
      <c r="B37" s="264" t="s">
        <v>278</v>
      </c>
      <c r="C37" s="264" t="s">
        <v>167</v>
      </c>
      <c r="D37" s="266">
        <v>0</v>
      </c>
      <c r="E37" s="266">
        <v>0</v>
      </c>
      <c r="G37" s="433"/>
      <c r="J37" s="429"/>
      <c r="K37" s="430"/>
      <c r="M37" s="431"/>
    </row>
    <row r="38" spans="1:13" s="238" customFormat="1" ht="39.75" customHeight="1">
      <c r="A38" s="237">
        <v>5</v>
      </c>
      <c r="B38" s="264" t="s">
        <v>279</v>
      </c>
      <c r="C38" s="264" t="s">
        <v>168</v>
      </c>
      <c r="D38" s="266">
        <v>0.99750000000000005</v>
      </c>
      <c r="E38" s="266">
        <v>0.99929999999999997</v>
      </c>
      <c r="J38" s="429"/>
      <c r="K38" s="430"/>
      <c r="M38" s="431"/>
    </row>
    <row r="39" spans="1:13" s="238" customFormat="1" ht="39" customHeight="1">
      <c r="A39" s="237">
        <v>6</v>
      </c>
      <c r="B39" s="264" t="s">
        <v>280</v>
      </c>
      <c r="C39" s="264" t="s">
        <v>169</v>
      </c>
      <c r="D39" s="266">
        <v>5.0000000000000001E-4</v>
      </c>
      <c r="E39" s="266">
        <v>4.0000000000000002E-4</v>
      </c>
      <c r="J39" s="429"/>
      <c r="K39" s="430"/>
      <c r="M39" s="431"/>
    </row>
    <row r="40" spans="1:13" s="238" customFormat="1" ht="39" customHeight="1">
      <c r="A40" s="237">
        <v>7</v>
      </c>
      <c r="B40" s="264" t="s">
        <v>281</v>
      </c>
      <c r="C40" s="264" t="s">
        <v>170</v>
      </c>
      <c r="D40" s="267">
        <v>192</v>
      </c>
      <c r="E40" s="267">
        <v>165</v>
      </c>
      <c r="J40" s="429"/>
      <c r="K40" s="435"/>
      <c r="M40" s="431"/>
    </row>
    <row r="41" spans="1:13" s="238" customFormat="1" ht="39" customHeight="1">
      <c r="A41" s="237">
        <v>7</v>
      </c>
      <c r="B41" s="264" t="s">
        <v>567</v>
      </c>
      <c r="C41" s="264" t="s">
        <v>622</v>
      </c>
      <c r="D41" s="296">
        <f>BCTaiSan_06027!D57</f>
        <v>11884.41</v>
      </c>
      <c r="E41" s="495">
        <v>10815.01</v>
      </c>
      <c r="J41" s="436"/>
      <c r="K41" s="437"/>
      <c r="M41" s="431"/>
    </row>
    <row r="42" spans="1:13" s="238" customFormat="1" ht="49.5" customHeight="1">
      <c r="A42" s="237">
        <v>8</v>
      </c>
      <c r="B42" s="264" t="s">
        <v>568</v>
      </c>
      <c r="C42" s="264" t="s">
        <v>623</v>
      </c>
      <c r="D42" s="266"/>
      <c r="E42" s="266"/>
      <c r="J42" s="436"/>
      <c r="K42" s="437"/>
      <c r="M42" s="431"/>
    </row>
    <row r="43" spans="1:13" s="34" customFormat="1">
      <c r="D43" s="268"/>
      <c r="E43" s="268"/>
      <c r="J43" s="438"/>
      <c r="K43" s="437"/>
      <c r="L43" s="238"/>
      <c r="M43" s="431"/>
    </row>
    <row r="44" spans="1:13" s="34" customFormat="1">
      <c r="J44" s="439"/>
      <c r="K44" s="440"/>
      <c r="L44" s="238"/>
      <c r="M44" s="431"/>
    </row>
    <row r="45" spans="1:13" s="34" customFormat="1" ht="12.75">
      <c r="A45" s="35" t="s">
        <v>176</v>
      </c>
      <c r="B45" s="1"/>
      <c r="C45" s="36"/>
      <c r="D45" s="37" t="s">
        <v>177</v>
      </c>
      <c r="J45" s="441"/>
      <c r="K45" s="441"/>
    </row>
    <row r="46" spans="1:13" s="34" customFormat="1" ht="12.75">
      <c r="A46" s="38" t="s">
        <v>178</v>
      </c>
      <c r="B46" s="1"/>
      <c r="C46" s="36"/>
      <c r="D46" s="39" t="s">
        <v>179</v>
      </c>
      <c r="J46" s="441"/>
      <c r="K46" s="441"/>
      <c r="L46" s="34">
        <f>SUM(L18:L45)</f>
        <v>31</v>
      </c>
      <c r="M46" s="442">
        <f>SUM(M18:M45)</f>
        <v>1787587737783</v>
      </c>
    </row>
    <row r="47" spans="1:13" s="34" customFormat="1" ht="12.75">
      <c r="A47" s="1"/>
      <c r="B47" s="1"/>
      <c r="C47" s="36"/>
      <c r="D47" s="36"/>
      <c r="J47" s="441"/>
      <c r="K47" s="441"/>
    </row>
    <row r="48" spans="1:13" s="34" customFormat="1" ht="12.75">
      <c r="A48" s="1"/>
      <c r="B48" s="1"/>
      <c r="C48" s="36"/>
      <c r="D48" s="36"/>
      <c r="J48" s="441"/>
      <c r="K48" s="441"/>
    </row>
    <row r="49" spans="1:5" s="34" customFormat="1" ht="12.75">
      <c r="A49" s="1"/>
      <c r="B49" s="1"/>
      <c r="C49" s="36"/>
      <c r="D49" s="36"/>
    </row>
    <row r="50" spans="1:5" s="34" customFormat="1" ht="12.75">
      <c r="A50" s="1"/>
      <c r="B50" s="1"/>
      <c r="C50" s="36"/>
      <c r="D50" s="36"/>
    </row>
    <row r="51" spans="1:5" s="34" customFormat="1" ht="12.75">
      <c r="A51" s="1"/>
      <c r="B51" s="1"/>
      <c r="C51" s="36"/>
      <c r="D51" s="36"/>
    </row>
    <row r="52" spans="1:5" s="34" customFormat="1" ht="12.75">
      <c r="A52" s="1"/>
      <c r="B52" s="1"/>
      <c r="C52" s="36"/>
      <c r="D52" s="36"/>
    </row>
    <row r="53" spans="1:5" s="34" customFormat="1" ht="12.75">
      <c r="A53" s="1"/>
      <c r="B53" s="1"/>
      <c r="C53" s="36"/>
      <c r="D53" s="36"/>
    </row>
    <row r="54" spans="1:5" s="34" customFormat="1" ht="12.75">
      <c r="A54" s="28"/>
      <c r="B54" s="28"/>
      <c r="C54" s="36"/>
      <c r="D54" s="29"/>
      <c r="E54" s="29"/>
    </row>
    <row r="55" spans="1:5" s="34" customFormat="1" ht="12.75">
      <c r="A55" s="25" t="s">
        <v>239</v>
      </c>
      <c r="B55" s="1"/>
      <c r="C55" s="36"/>
      <c r="D55" s="27" t="s">
        <v>477</v>
      </c>
    </row>
    <row r="56" spans="1:5" s="34" customFormat="1" ht="12.75">
      <c r="A56" s="25" t="s">
        <v>630</v>
      </c>
      <c r="B56" s="1"/>
      <c r="C56" s="36"/>
      <c r="D56" s="27"/>
    </row>
    <row r="57" spans="1:5" s="34" customFormat="1" ht="12.75">
      <c r="A57" s="1" t="s">
        <v>240</v>
      </c>
      <c r="B57" s="1"/>
      <c r="C57" s="36"/>
      <c r="D57" s="26"/>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sJOk3w03h+Ed41YXKG601KcBDUg=</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OB7dziKOZZvUyZgt5/oQe9yTkx4=</DigestValue>
    </Reference>
  </SignedInfo>
  <SignatureValue>o39sFpMMRN8XRMML0jqcehZzyzzoYThDfYoX8WZJVL8KwuG/N1aQVzdC3MYgsaEpedSlmk1WmZcO
/VU0kZmtS57s3pc9uc7ZFqm0+ul+AyG55WcaOQQy1sMCkowVHBlrhVDF/bzry3Li1fInBmzx4mcr
hCjsTjH5MtzMbOEflqM=</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7SBA5Ino8XkosYniGjJV6jiBtLk=</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5.bin?ContentType=application/vnd.openxmlformats-officedocument.spreadsheetml.printerSettings">
        <DigestMethod Algorithm="http://www.w3.org/2000/09/xmldsig#sha1"/>
        <DigestValue>mnJSzwZS12Gp+NNLI1DU3LZ2oa0=</DigestValue>
      </Reference>
      <Reference URI="/xl/worksheets/sheet7.xml?ContentType=application/vnd.openxmlformats-officedocument.spreadsheetml.worksheet+xml">
        <DigestMethod Algorithm="http://www.w3.org/2000/09/xmldsig#sha1"/>
        <DigestValue>ChhuAc22dw9YsgAoLRP/P4ASP1g=</DigestValue>
      </Reference>
      <Reference URI="/xl/worksheets/sheet8.xml?ContentType=application/vnd.openxmlformats-officedocument.spreadsheetml.worksheet+xml">
        <DigestMethod Algorithm="http://www.w3.org/2000/09/xmldsig#sha1"/>
        <DigestValue>q9irQZHIh3gB6aGX05KEq+LGVX0=</DigestValue>
      </Reference>
      <Reference URI="/xl/worksheets/sheet6.xml?ContentType=application/vnd.openxmlformats-officedocument.spreadsheetml.worksheet+xml">
        <DigestMethod Algorithm="http://www.w3.org/2000/09/xmldsig#sha1"/>
        <DigestValue>wzJRJLg8wEIiIBjt2TyFSS4VXV0=</DigestValue>
      </Reference>
      <Reference URI="/xl/worksheets/sheet10.xml?ContentType=application/vnd.openxmlformats-officedocument.spreadsheetml.worksheet+xml">
        <DigestMethod Algorithm="http://www.w3.org/2000/09/xmldsig#sha1"/>
        <DigestValue>3yABui4pWX6NSsdJTYvUp9UWKYM=</DigestValue>
      </Reference>
      <Reference URI="/xl/worksheets/sheet5.xml?ContentType=application/vnd.openxmlformats-officedocument.spreadsheetml.worksheet+xml">
        <DigestMethod Algorithm="http://www.w3.org/2000/09/xmldsig#sha1"/>
        <DigestValue>qd634xnbHj4rdrTM5yF5yhmi4J4=</DigestValue>
      </Reference>
      <Reference URI="/xl/printerSettings/printerSettings3.bin?ContentType=application/vnd.openxmlformats-officedocument.spreadsheetml.printerSettings">
        <DigestMethod Algorithm="http://www.w3.org/2000/09/xmldsig#sha1"/>
        <DigestValue>fVqafwRQYN8KTO0TEvAma2Ml/R8=</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4.bin?ContentType=application/vnd.openxmlformats-officedocument.spreadsheetml.printerSettings">
        <DigestMethod Algorithm="http://www.w3.org/2000/09/xmldsig#sha1"/>
        <DigestValue>mnJSzwZS12Gp+NNLI1DU3LZ2oa0=</DigestValue>
      </Reference>
      <Reference URI="/xl/printerSettings/printerSettings10.bin?ContentType=application/vnd.openxmlformats-officedocument.spreadsheetml.printerSettings">
        <DigestMethod Algorithm="http://www.w3.org/2000/09/xmldsig#sha1"/>
        <DigestValue>mEV9iQwTD4sZ4qhHs9cepyxglAg=</DigestValue>
      </Reference>
      <Reference URI="/xl/calcChain.xml?ContentType=application/vnd.openxmlformats-officedocument.spreadsheetml.calcChain+xml">
        <DigestMethod Algorithm="http://www.w3.org/2000/09/xmldsig#sha1"/>
        <DigestValue>+kO77LMdio5YP9gdbfWlLz5VMaI=</DigestValue>
      </Reference>
      <Reference URI="/xl/printerSettings/printerSettings13.bin?ContentType=application/vnd.openxmlformats-officedocument.spreadsheetml.printerSettings">
        <DigestMethod Algorithm="http://www.w3.org/2000/09/xmldsig#sha1"/>
        <DigestValue>7SBA5Ino8XkosYniGjJV6jiBtLk=</DigestValue>
      </Reference>
      <Reference URI="/xl/printerSettings/printerSettings12.bin?ContentType=application/vnd.openxmlformats-officedocument.spreadsheetml.printerSettings">
        <DigestMethod Algorithm="http://www.w3.org/2000/09/xmldsig#sha1"/>
        <DigestValue>7SBA5Ino8XkosYniGjJV6jiBtLk=</DigestValue>
      </Reference>
      <Reference URI="/xl/printerSettings/printerSettings11.bin?ContentType=application/vnd.openxmlformats-officedocument.spreadsheetml.printerSettings">
        <DigestMethod Algorithm="http://www.w3.org/2000/09/xmldsig#sha1"/>
        <DigestValue>J1jtmoQS87xdUdVVhGM3ye8rU2U=</DigestValue>
      </Reference>
      <Reference URI="/xl/printerSettings/printerSettings6.bin?ContentType=application/vnd.openxmlformats-officedocument.spreadsheetml.printerSettings">
        <DigestMethod Algorithm="http://www.w3.org/2000/09/xmldsig#sha1"/>
        <DigestValue>mnJSzwZS12Gp+NNLI1DU3LZ2oa0=</DigestValue>
      </Reference>
      <Reference URI="/xl/printerSettings/printerSettings7.bin?ContentType=application/vnd.openxmlformats-officedocument.spreadsheetml.printerSettings">
        <DigestMethod Algorithm="http://www.w3.org/2000/09/xmldsig#sha1"/>
        <DigestValue>mnJSzwZS12Gp+NNLI1DU3LZ2oa0=</DigestValue>
      </Reference>
      <Reference URI="/xl/printerSettings/printerSettings8.bin?ContentType=application/vnd.openxmlformats-officedocument.spreadsheetml.printerSettings">
        <DigestMethod Algorithm="http://www.w3.org/2000/09/xmldsig#sha1"/>
        <DigestValue>3yDo/+y97C8ktOOrdCGquNnPro0=</DigestValue>
      </Reference>
      <Reference URI="/xl/printerSettings/printerSettings9.bin?ContentType=application/vnd.openxmlformats-officedocument.spreadsheetml.printerSettings">
        <DigestMethod Algorithm="http://www.w3.org/2000/09/xmldsig#sha1"/>
        <DigestValue>fVqafwRQYN8KTO0TEvAma2Ml/R8=</DigestValue>
      </Reference>
      <Reference URI="/xl/worksheets/sheet11.xml?ContentType=application/vnd.openxmlformats-officedocument.spreadsheetml.worksheet+xml">
        <DigestMethod Algorithm="http://www.w3.org/2000/09/xmldsig#sha1"/>
        <DigestValue>CH9x9zFkfpRetzyPg5dxrYdnAms=</DigestValue>
      </Reference>
      <Reference URI="/xl/worksheets/sheet9.xml?ContentType=application/vnd.openxmlformats-officedocument.spreadsheetml.worksheet+xml">
        <DigestMethod Algorithm="http://www.w3.org/2000/09/xmldsig#sha1"/>
        <DigestValue>vtZLdE9xjXMC/7GqGLsMTGrPlcs=</DigestValue>
      </Reference>
      <Reference URI="/xl/sharedStrings.xml?ContentType=application/vnd.openxmlformats-officedocument.spreadsheetml.sharedStrings+xml">
        <DigestMethod Algorithm="http://www.w3.org/2000/09/xmldsig#sha1"/>
        <DigestValue>8U3oLSdeYGZZVqsYlxZ0nH+o8Sc=</DigestValue>
      </Reference>
      <Reference URI="/xl/worksheets/sheet3.xml?ContentType=application/vnd.openxmlformats-officedocument.spreadsheetml.worksheet+xml">
        <DigestMethod Algorithm="http://www.w3.org/2000/09/xmldsig#sha1"/>
        <DigestValue>gBN5lN4IUGJd0TVd1xSRLN6V7Sc=</DigestValue>
      </Reference>
      <Reference URI="/xl/worksheets/sheet13.xml?ContentType=application/vnd.openxmlformats-officedocument.spreadsheetml.worksheet+xml">
        <DigestMethod Algorithm="http://www.w3.org/2000/09/xmldsig#sha1"/>
        <DigestValue>Sp5Di2G68VIZJNlv8shuSw/NqWE=</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FcDiyO+3KrsDSc3Qgr+V0KsCQq4=</DigestValue>
      </Reference>
      <Reference URI="/xl/worksheets/sheet1.xml?ContentType=application/vnd.openxmlformats-officedocument.spreadsheetml.worksheet+xml">
        <DigestMethod Algorithm="http://www.w3.org/2000/09/xmldsig#sha1"/>
        <DigestValue>qE6tce2tFGPd7BVkiH9exQczY2o=</DigestValue>
      </Reference>
      <Reference URI="/xl/worksheets/sheet2.xml?ContentType=application/vnd.openxmlformats-officedocument.spreadsheetml.worksheet+xml">
        <DigestMethod Algorithm="http://www.w3.org/2000/09/xmldsig#sha1"/>
        <DigestValue>5A1fYLdqerK6lA8A2Xgw0jCun30=</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LkR0mdlcbdqtq+volrHnNNF/H50=</DigestValue>
      </Reference>
      <Reference URI="/xl/styles.xml?ContentType=application/vnd.openxmlformats-officedocument.spreadsheetml.styles+xml">
        <DigestMethod Algorithm="http://www.w3.org/2000/09/xmldsig#sha1"/>
        <DigestValue>yyTUafDhJspwbZtXKJL5d5ayEC4=</DigestValue>
      </Reference>
      <Reference URI="/xl/workbook.xml?ContentType=application/vnd.openxmlformats-officedocument.spreadsheetml.sheet.main+xml">
        <DigestMethod Algorithm="http://www.w3.org/2000/09/xmldsig#sha1"/>
        <DigestValue>0E2VvXKEuhknEb8AvDnJszd+WVQ=</DigestValue>
      </Reference>
      <Reference URI="/xl/worksheets/sheet4.xml?ContentType=application/vnd.openxmlformats-officedocument.spreadsheetml.worksheet+xml">
        <DigestMethod Algorithm="http://www.w3.org/2000/09/xmldsig#sha1"/>
        <DigestValue>UIhlKufbKLXyghb+dEXiOjcWdok=</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2023-02-06T13:01:53Z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2023-02-06T13:01:53Z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mbmG/leC0kvFR+nDhmzXoomLZLw=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1zRyxuE5u7awMgf82RG94Di85Qs=</DigestValue>
    </Reference>
  </SignedInfo>
  <SignatureValue>iAhW5AadJJHbKVV8elM7EPushUvowWABUizOaPt7LBnfYLPyQMalkfmp4h9ZOQ+yWtlLE3UhO/cW
EcJDa0hd8OuamPYeoQW/lc8wvsg5d6dyhrZtLFR4qtGb+/4L7Z3dThEIMYOE6Z76r0WOe6Fs3z5r
jZOugqUx5C+qZgbbjQ0=</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+kO77LMdio5YP9gdbfWlLz5VMaI=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mEV9iQwTD4sZ4qhHs9cepyxglAg=</DigestValue>
      </Reference>
      <Reference URI="/xl/printerSettings/printerSettings11.bin?ContentType=application/vnd.openxmlformats-officedocument.spreadsheetml.printerSettings">
        <DigestMethod Algorithm="http://www.w3.org/2000/09/xmldsig#sha1"/>
        <DigestValue>J1jtmoQS87xdUdVVhGM3ye8rU2U=</DigestValue>
      </Reference>
      <Reference URI="/xl/printerSettings/printerSettings12.bin?ContentType=application/vnd.openxmlformats-officedocument.spreadsheetml.printerSettings">
        <DigestMethod Algorithm="http://www.w3.org/2000/09/xmldsig#sha1"/>
        <DigestValue>7SBA5Ino8XkosYniGjJV6jiBtLk=</DigestValue>
      </Reference>
      <Reference URI="/xl/printerSettings/printerSettings13.bin?ContentType=application/vnd.openxmlformats-officedocument.spreadsheetml.printerSettings">
        <DigestMethod Algorithm="http://www.w3.org/2000/09/xmldsig#sha1"/>
        <DigestValue>7SBA5Ino8XkosYniGjJV6jiBtLk=</DigestValue>
      </Reference>
      <Reference URI="/xl/printerSettings/printerSettings14.bin?ContentType=application/vnd.openxmlformats-officedocument.spreadsheetml.printerSettings">
        <DigestMethod Algorithm="http://www.w3.org/2000/09/xmldsig#sha1"/>
        <DigestValue>7SBA5Ino8XkosYniGjJV6jiBtLk=</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fVqafwRQYN8KTO0TEvAma2Ml/R8=</DigestValue>
      </Reference>
      <Reference URI="/xl/printerSettings/printerSettings4.bin?ContentType=application/vnd.openxmlformats-officedocument.spreadsheetml.printerSettings">
        <DigestMethod Algorithm="http://www.w3.org/2000/09/xmldsig#sha1"/>
        <DigestValue>mnJSzwZS12Gp+NNLI1DU3LZ2oa0=</DigestValue>
      </Reference>
      <Reference URI="/xl/printerSettings/printerSettings5.bin?ContentType=application/vnd.openxmlformats-officedocument.spreadsheetml.printerSettings">
        <DigestMethod Algorithm="http://www.w3.org/2000/09/xmldsig#sha1"/>
        <DigestValue>mnJSzwZS12Gp+NNLI1DU3LZ2oa0=</DigestValue>
      </Reference>
      <Reference URI="/xl/printerSettings/printerSettings6.bin?ContentType=application/vnd.openxmlformats-officedocument.spreadsheetml.printerSettings">
        <DigestMethod Algorithm="http://www.w3.org/2000/09/xmldsig#sha1"/>
        <DigestValue>mnJSzwZS12Gp+NNLI1DU3LZ2oa0=</DigestValue>
      </Reference>
      <Reference URI="/xl/printerSettings/printerSettings7.bin?ContentType=application/vnd.openxmlformats-officedocument.spreadsheetml.printerSettings">
        <DigestMethod Algorithm="http://www.w3.org/2000/09/xmldsig#sha1"/>
        <DigestValue>mnJSzwZS12Gp+NNLI1DU3LZ2oa0=</DigestValue>
      </Reference>
      <Reference URI="/xl/printerSettings/printerSettings8.bin?ContentType=application/vnd.openxmlformats-officedocument.spreadsheetml.printerSettings">
        <DigestMethod Algorithm="http://www.w3.org/2000/09/xmldsig#sha1"/>
        <DigestValue>3yDo/+y97C8ktOOrdCGquNnPro0=</DigestValue>
      </Reference>
      <Reference URI="/xl/printerSettings/printerSettings9.bin?ContentType=application/vnd.openxmlformats-officedocument.spreadsheetml.printerSettings">
        <DigestMethod Algorithm="http://www.w3.org/2000/09/xmldsig#sha1"/>
        <DigestValue>fVqafwRQYN8KTO0TEvAma2Ml/R8=</DigestValue>
      </Reference>
      <Reference URI="/xl/sharedStrings.xml?ContentType=application/vnd.openxmlformats-officedocument.spreadsheetml.sharedStrings+xml">
        <DigestMethod Algorithm="http://www.w3.org/2000/09/xmldsig#sha1"/>
        <DigestValue>8U3oLSdeYGZZVqsYlxZ0nH+o8Sc=</DigestValue>
      </Reference>
      <Reference URI="/xl/styles.xml?ContentType=application/vnd.openxmlformats-officedocument.spreadsheetml.styles+xml">
        <DigestMethod Algorithm="http://www.w3.org/2000/09/xmldsig#sha1"/>
        <DigestValue>yyTUafDhJspwbZtXKJL5d5ayEC4=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0E2VvXKEuhknEb8AvDnJszd+WVQ=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qE6tce2tFGPd7BVkiH9exQczY2o=</DigestValue>
      </Reference>
      <Reference URI="/xl/worksheets/sheet10.xml?ContentType=application/vnd.openxmlformats-officedocument.spreadsheetml.worksheet+xml">
        <DigestMethod Algorithm="http://www.w3.org/2000/09/xmldsig#sha1"/>
        <DigestValue>3yABui4pWX6NSsdJTYvUp9UWKYM=</DigestValue>
      </Reference>
      <Reference URI="/xl/worksheets/sheet11.xml?ContentType=application/vnd.openxmlformats-officedocument.spreadsheetml.worksheet+xml">
        <DigestMethod Algorithm="http://www.w3.org/2000/09/xmldsig#sha1"/>
        <DigestValue>CH9x9zFkfpRetzyPg5dxrYdnAms=</DigestValue>
      </Reference>
      <Reference URI="/xl/worksheets/sheet12.xml?ContentType=application/vnd.openxmlformats-officedocument.spreadsheetml.worksheet+xml">
        <DigestMethod Algorithm="http://www.w3.org/2000/09/xmldsig#sha1"/>
        <DigestValue>FcDiyO+3KrsDSc3Qgr+V0KsCQq4=</DigestValue>
      </Reference>
      <Reference URI="/xl/worksheets/sheet13.xml?ContentType=application/vnd.openxmlformats-officedocument.spreadsheetml.worksheet+xml">
        <DigestMethod Algorithm="http://www.w3.org/2000/09/xmldsig#sha1"/>
        <DigestValue>Sp5Di2G68VIZJNlv8shuSw/NqWE=</DigestValue>
      </Reference>
      <Reference URI="/xl/worksheets/sheet14.xml?ContentType=application/vnd.openxmlformats-officedocument.spreadsheetml.worksheet+xml">
        <DigestMethod Algorithm="http://www.w3.org/2000/09/xmldsig#sha1"/>
        <DigestValue>LkR0mdlcbdqtq+volrHnNNF/H50=</DigestValue>
      </Reference>
      <Reference URI="/xl/worksheets/sheet2.xml?ContentType=application/vnd.openxmlformats-officedocument.spreadsheetml.worksheet+xml">
        <DigestMethod Algorithm="http://www.w3.org/2000/09/xmldsig#sha1"/>
        <DigestValue>5A1fYLdqerK6lA8A2Xgw0jCun30=</DigestValue>
      </Reference>
      <Reference URI="/xl/worksheets/sheet3.xml?ContentType=application/vnd.openxmlformats-officedocument.spreadsheetml.worksheet+xml">
        <DigestMethod Algorithm="http://www.w3.org/2000/09/xmldsig#sha1"/>
        <DigestValue>gBN5lN4IUGJd0TVd1xSRLN6V7Sc=</DigestValue>
      </Reference>
      <Reference URI="/xl/worksheets/sheet4.xml?ContentType=application/vnd.openxmlformats-officedocument.spreadsheetml.worksheet+xml">
        <DigestMethod Algorithm="http://www.w3.org/2000/09/xmldsig#sha1"/>
        <DigestValue>UIhlKufbKLXyghb+dEXiOjcWdok=</DigestValue>
      </Reference>
      <Reference URI="/xl/worksheets/sheet5.xml?ContentType=application/vnd.openxmlformats-officedocument.spreadsheetml.worksheet+xml">
        <DigestMethod Algorithm="http://www.w3.org/2000/09/xmldsig#sha1"/>
        <DigestValue>qd634xnbHj4rdrTM5yF5yhmi4J4=</DigestValue>
      </Reference>
      <Reference URI="/xl/worksheets/sheet6.xml?ContentType=application/vnd.openxmlformats-officedocument.spreadsheetml.worksheet+xml">
        <DigestMethod Algorithm="http://www.w3.org/2000/09/xmldsig#sha1"/>
        <DigestValue>wzJRJLg8wEIiIBjt2TyFSS4VXV0=</DigestValue>
      </Reference>
      <Reference URI="/xl/worksheets/sheet7.xml?ContentType=application/vnd.openxmlformats-officedocument.spreadsheetml.worksheet+xml">
        <DigestMethod Algorithm="http://www.w3.org/2000/09/xmldsig#sha1"/>
        <DigestValue>ChhuAc22dw9YsgAoLRP/P4ASP1g=</DigestValue>
      </Reference>
      <Reference URI="/xl/worksheets/sheet8.xml?ContentType=application/vnd.openxmlformats-officedocument.spreadsheetml.worksheet+xml">
        <DigestMethod Algorithm="http://www.w3.org/2000/09/xmldsig#sha1"/>
        <DigestValue>q9irQZHIh3gB6aGX05KEq+LGVX0=</DigestValue>
      </Reference>
      <Reference URI="/xl/worksheets/sheet9.xml?ContentType=application/vnd.openxmlformats-officedocument.spreadsheetml.worksheet+xml">
        <DigestMethod Algorithm="http://www.w3.org/2000/09/xmldsig#sha1"/>
        <DigestValue>vtZLdE9xjXMC/7GqGLsMTGrPlcs=</DigestValue>
      </Reference>
    </Manifest>
    <SignatureProperties>
      <SignatureProperty Id="idSignatureTime" Target="#idPackageSignature">
        <mdssi:SignatureTime xmlns:mdssi="http://schemas.openxmlformats.org/package/2006/digital-signature">
          <mdssi:Format>YYYY-MM-DDThh:mm:ssTZD</mdssi:Format>
          <mdssi:Value>2023-02-07T08:30:59Z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2023-02-07T08:30:59Z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PHAM THU UYEN</cp:lastModifiedBy>
  <cp:lastPrinted>2023-02-06T11:23:57Z</cp:lastPrinted>
  <dcterms:created xsi:type="dcterms:W3CDTF">2013-10-21T08:38:47Z</dcterms:created>
  <dcterms:modified xsi:type="dcterms:W3CDTF">2023-02-06T11:26:25Z</dcterms:modified>
</cp:coreProperties>
</file>