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RES - QUY DT CP BDS TECHCOM - 18092971 - BIDB506688\4. BAO CAO DINH KY\BAO CAO TUAN\"/>
    </mc:Choice>
  </mc:AlternateContent>
  <bookViews>
    <workbookView xWindow="0" yWindow="0" windowWidth="28800" windowHeight="1233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5" hidden="1">'PL25 to print'!#REF!</definedName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D20" i="27"/>
  <c r="D18" i="27" l="1"/>
  <c r="E30" i="27" l="1"/>
  <c r="E31" i="27" l="1"/>
  <c r="D19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<sst xmlns="http://schemas.openxmlformats.org/spreadsheetml/2006/main" count="1388" uniqueCount="597">
  <si>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</si>
  <si>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</si>
  <si>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</si>
  <si>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</si>
  <si>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</si>
  <si>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</si>
  <si>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</si>
  <si>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</si>
  <si>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</si>
  <si>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</si>
  <si>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</si>
  <si>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</si>
  <si>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</si>
  <si>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</si>
  <si>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</si>
  <si>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</si>
  <si>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</si>
  <si>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</si>
  <si>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</si>
  <si>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</si>
  <si>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</si>
  <si>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</si>
  <si>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</si>
  <si>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</si>
  <si>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</si>
  <si>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</si>
  <si>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</si>
  <si>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</si>
  <si>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</si>
  <si>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</si>
  <si>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</si>
  <si>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</si>
  <si>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</si>
  <si>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</si>
  <si>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</si>
  <si>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</si>
  <si>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</si>
  <si>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</si>
  <si>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</si>
  <si>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</si>
  <si>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</si>
  <si>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</si>
  <si>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</si>
  <si>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</si>
  <si>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</si>
  <si>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</si>
  <si>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</si>
  <si>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</si>
  <si>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</si>
  <si>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</si>
  <si>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</si>
  <si>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</si>
  <si>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</si>
  <si>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</si>
  <si>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</si>
  <si>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</si>
  <si>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</si>
  <si>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</si>
  <si>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</si>
  <si>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</si>
  <si>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</si>
  <si>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</si>
  <si>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</si>
  <si>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</si>
  <si>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</si>
  <si>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</si>
  <si>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</si>
  <si>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</si>
  <si>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</si>
  <si>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</si>
  <si>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</si>
  <si>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</si>
  <si>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</si>
  <si>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</si>
  <si>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</si>
  <si>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</si>
  <si>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</si>
  <si>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</si>
  <si>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</si>
  <si>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</si>
  <si>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</si>
  <si>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</si>
  <si>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</si>
  <si>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</si>
  <si>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</si>
  <si>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</si>
  <si>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</si>
  <si>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</si>
  <si>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</si>
  <si>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</si>
  <si>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</si>
  <si>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</si>
  <si>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</si>
  <si>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</si>
  <si>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</si>
  <si>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</si>
  <si>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</si>
  <si>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</si>
  <si>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</si>
  <si>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</si>
  <si>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</si>
  <si>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</si>
  <si>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</si>
  <si>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</si>
  <si>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</si>
  <si>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</si>
  <si>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</si>
  <si>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</si>
  <si>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</si>
  <si>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</si>
  <si>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</si>
  <si>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</si>
  <si>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</si>
  <si>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</si>
  <si>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</si>
  <si>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</si>
  <si>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</si>
  <si>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</si>
  <si>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</si>
  <si>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</si>
  <si>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</si>
  <si>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</si>
  <si>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</si>
  <si>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</si>
  <si>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</si>
  <si>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</si>
  <si>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</si>
  <si>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</si>
  <si>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</si>
  <si>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</si>
  <si>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</si>
  <si>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</si>
  <si>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</si>
  <si>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</si>
  <si>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</si>
  <si>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</si>
  <si>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</si>
  <si>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</si>
  <si>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</si>
  <si>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</si>
  <si>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</si>
  <si>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</si>
  <si>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</si>
  <si>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</si>
  <si>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</si>
  <si>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</si>
  <si>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</si>
  <si>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</si>
  <si>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</si>
  <si>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</si>
  <si>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</si>
  <si>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</si>
  <si>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</si>
  <si>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</si>
  <si>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</si>
  <si>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</si>
  <si>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</si>
  <si>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</si>
  <si>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</si>
  <si>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</si>
  <si>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</si>
  <si>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</si>
  <si>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</si>
  <si>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</si>
  <si>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</si>
  <si>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</si>
  <si>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</si>
  <si>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</si>
  <si>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</si>
  <si>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</si>
  <si>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</si>
  <si>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</si>
  <si>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</si>
  <si>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</si>
  <si>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</si>
  <si>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</si>
  <si>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</si>
  <si>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</si>
  <si>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</si>
  <si>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</si>
  <si>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</si>
  <si>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</si>
  <si>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</si>
  <si>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</si>
  <si>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</si>
  <si>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</si>
  <si>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</si>
  <si>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</si>
  <si>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</si>
  <si>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</si>
  <si>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</si>
  <si>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</si>
  <si>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</si>
  <si>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</si>
  <si>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</si>
  <si>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</si>
  <si>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</si>
  <si>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</si>
  <si>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</si>
  <si>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</si>
  <si>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</si>
  <si>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</si>
  <si>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</si>
  <si>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</si>
  <si>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</si>
  <si>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</si>
  <si>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</si>
  <si>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</si>
  <si>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</si>
  <si>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</si>
  <si>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</si>
  <si>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</si>
  <si>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</si>
  <si>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</si>
  <si>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</si>
  <si>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</si>
  <si>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</si>
  <si>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</si>
  <si>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</si>
  <si>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</si>
  <si>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</si>
  <si>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</si>
  <si>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</si>
  <si>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</si>
  <si>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</si>
  <si>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</si>
  <si>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</si>
  <si>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</si>
  <si>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</si>
  <si>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</si>
  <si>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</si>
  <si>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</si>
  <si>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</si>
  <si>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</si>
  <si>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</si>
  <si>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</si>
  <si>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</si>
  <si>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</si>
  <si>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</si>
  <si>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</si>
  <si>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</si>
  <si>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</si>
  <si>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</si>
  <si>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</si>
  <si>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</si>
  <si>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</si>
  <si>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</si>
  <si>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</si>
  <si>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</si>
  <si>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</si>
  <si>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</si>
  <si>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</si>
  <si>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</si>
  <si>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</si>
  <si>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</si>
  <si>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</si>
  <si>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</si>
  <si>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</si>
  <si>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</si>
  <si>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</si>
  <si>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</si>
  <si>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</si>
  <si>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</si>
  <si>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</si>
  <si>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</si>
  <si>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</si>
  <si>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</si>
  <si>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</si>
  <si>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</si>
  <si>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</si>
  <si>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</si>
  <si>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</si>
  <si>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</si>
  <si>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</si>
  <si>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</si>
  <si>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</si>
  <si>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</si>
  <si>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</si>
  <si>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</si>
  <si>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</si>
  <si>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</si>
  <si>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</si>
  <si>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</si>
  <si>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</si>
  <si>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</si>
  <si>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</si>
  <si>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</si>
  <si>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</si>
  <si>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</si>
  <si>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</si>
  <si>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</si>
  <si>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</si>
  <si>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</si>
  <si>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</si>
  <si>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</si>
  <si>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</si>
  <si>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</si>
  <si>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</si>
  <si>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</si>
  <si>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</si>
  <si>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</si>
  <si>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</si>
  <si>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</si>
  <si>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</si>
  <si>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</si>
  <si>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</si>
  <si>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</si>
  <si>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</si>
  <si>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</si>
  <si>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</si>
  <si>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</si>
  <si>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</si>
  <si>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</si>
  <si>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</si>
  <si>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</si>
  <si>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</si>
  <si>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</si>
  <si>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</si>
  <si>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</si>
  <si>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</si>
  <si>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</si>
  <si>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</si>
  <si>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</si>
  <si>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</si>
  <si>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</si>
  <si>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</si>
  <si>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</si>
  <si>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</si>
  <si>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</si>
  <si>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</si>
  <si>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</si>
  <si>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</si>
  <si>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</si>
  <si>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</si>
  <si>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</si>
  <si>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</si>
  <si>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</si>
  <si>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</si>
  <si>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</si>
  <si>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</si>
  <si>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</si>
  <si>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</si>
  <si>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</si>
  <si>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</si>
  <si>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</si>
  <si>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</si>
  <si>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</si>
  <si>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</si>
  <si>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</si>
  <si>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</si>
  <si>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</si>
  <si>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</si>
  <si>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</si>
  <si>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</si>
  <si>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</si>
  <si>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</si>
  <si>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</si>
  <si>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</si>
  <si>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</si>
  <si>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</si>
  <si>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</si>
  <si>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</si>
  <si>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</si>
  <si>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</si>
  <si>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</si>
  <si>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</si>
  <si>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</si>
  <si>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</si>
  <si>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</si>
  <si>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</si>
  <si>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</si>
  <si>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</si>
  <si>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</si>
  <si>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</si>
  <si>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</si>
  <si>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</si>
  <si>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</si>
  <si>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</si>
  <si>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</si>
  <si>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</si>
  <si>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</si>
  <si>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</si>
  <si>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</si>
  <si>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</si>
  <si>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</si>
  <si>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</si>
  <si>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</si>
  <si>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</si>
  <si>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</si>
  <si>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</si>
  <si>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</si>
  <si>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</si>
  <si>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</si>
  <si>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</si>
  <si>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</si>
  <si>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</si>
  <si>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</si>
  <si>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</si>
  <si>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</si>
  <si>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</si>
  <si>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</si>
  <si>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</si>
  <si>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</si>
  <si>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</si>
  <si>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</si>
  <si>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</si>
  <si>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</si>
  <si>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</si>
  <si>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</si>
  <si>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</si>
  <si>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</si>
  <si>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</si>
  <si>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</si>
  <si>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</si>
  <si>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</si>
  <si>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</si>
  <si>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</si>
  <si>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</si>
  <si>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</si>
  <si>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</si>
  <si>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</si>
  <si>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</si>
  <si>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</si>
  <si>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</si>
  <si>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</si>
  <si>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</si>
  <si>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</si>
  <si>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</si>
  <si>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</si>
  <si>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</si>
  <si>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</si>
  <si>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</si>
  <si>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</si>
  <si>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</si>
  <si>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</si>
  <si>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</si>
  <si>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</si>
  <si>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</si>
  <si>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</si>
  <si>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</si>
  <si>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</si>
  <si>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</si>
  <si>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</si>
  <si>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</si>
  <si>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</si>
  <si>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</si>
  <si>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</si>
  <si>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</si>
  <si>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</si>
  <si>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</si>
  <si>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</si>
  <si>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</si>
  <si>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</si>
  <si>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</si>
  <si>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</si>
  <si>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</si>
  <si>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</si>
  <si>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</si>
  <si>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</si>
  <si>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</si>
  <si>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</si>
  <si>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</si>
  <si>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</si>
  <si>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</si>
  <si>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</si>
  <si>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</si>
  <si>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</si>
  <si>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</si>
  <si>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</si>
  <si>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</si>
  <si>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</si>
  <si>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</si>
  <si>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</si>
  <si>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</si>
  <si>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</si>
  <si>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</si>
  <si>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</si>
  <si>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</si>
  <si>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</si>
  <si>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</si>
  <si>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</si>
  <si>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</si>
  <si>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</si>
  <si>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</si>
  <si>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</si>
  <si>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</si>
  <si>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</si>
  <si>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</si>
  <si>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</si>
  <si>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</si>
  <si>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</si>
  <si>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</si>
  <si>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</si>
  <si>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</si>
  <si>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</si>
  <si>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</si>
  <si>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</si>
  <si>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</si>
  <si>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</si>
  <si>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</si>
  <si>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</si>
  <si>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</si>
  <si>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</si>
  <si>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</si>
  <si>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</si>
  <si>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</si>
  <si>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</si>
  <si>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</si>
  <si>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</si>
  <si>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</si>
  <si>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</si>
  <si>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</si>
  <si>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</si>
  <si>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</si>
  <si>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</si>
  <si>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</si>
  <si>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</si>
  <si>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</si>
  <si>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</si>
  <si>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</si>
  <si>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</si>
  <si>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</si>
  <si>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</si>
  <si>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</si>
  <si>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</si>
  <si>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</si>
  <si>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</si>
  <si>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</si>
  <si>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</si>
  <si>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</si>
  <si>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</si>
  <si>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</si>
  <si>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</si>
  <si>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</si>
  <si>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</si>
  <si>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</si>
  <si>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</si>
  <si>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</si>
  <si>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</si>
  <si>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</si>
  <si>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</si>
  <si>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</si>
  <si>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</si>
  <si>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</si>
  <si>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</si>
  <si>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</si>
  <si>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</si>
  <si>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</si>
  <si>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</si>
  <si>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</si>
  <si>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</si>
  <si>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</si>
  <si>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</si>
  <si>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</si>
  <si>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</si>
  <si>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</si>
  <si>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</si>
  <si>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</si>
  <si>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</si>
  <si>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</si>
  <si>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</si>
  <si>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</si>
  <si>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</si>
  <si>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</si>
  <si>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</si>
  <si>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</si>
  <si>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</si>
  <si>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</si>
  <si>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</si>
  <si>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</si>
  <si>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</si>
  <si>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</si>
  <si>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</si>
  <si>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</si>
  <si>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</si>
  <si>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</si>
  <si>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</si>
  <si>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</si>
  <si>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</si>
  <si>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</si>
  <si>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</si>
  <si>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</si>
  <si>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</si>
  <si>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</si>
  <si>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</si>
  <si>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</si>
  <si>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</si>
  <si>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</si>
  <si>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</si>
  <si>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</si>
  <si>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</si>
  <si>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</si>
  <si>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</si>
  <si>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</si>
  <si>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</si>
  <si>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Bất động sản Techcom</t>
  </si>
  <si>
    <t>Techcom Real Estate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</si>
</sst>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8.25"/>
      <name val="Microsoft Sans Serif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5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3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8" fillId="49" borderId="0" applyNumberFormat="0" applyBorder="0" applyAlignment="0" applyProtection="0"/>
    <xf numFmtId="0" fontId="108" fillId="53" borderId="0" applyNumberFormat="0" applyBorder="0" applyAlignment="0" applyProtection="0"/>
    <xf numFmtId="0" fontId="108" fillId="57" borderId="0" applyNumberFormat="0" applyBorder="0" applyAlignment="0" applyProtection="0"/>
    <xf numFmtId="0" fontId="108" fillId="61" borderId="0" applyNumberFormat="0" applyBorder="0" applyAlignment="0" applyProtection="0"/>
    <xf numFmtId="0" fontId="108" fillId="65" borderId="0" applyNumberFormat="0" applyBorder="0" applyAlignment="0" applyProtection="0"/>
    <xf numFmtId="0" fontId="108" fillId="69" borderId="0" applyNumberFormat="0" applyBorder="0" applyAlignment="0" applyProtection="0"/>
    <xf numFmtId="0" fontId="108" fillId="46" borderId="0" applyNumberFormat="0" applyBorder="0" applyAlignment="0" applyProtection="0"/>
    <xf numFmtId="0" fontId="108" fillId="50" borderId="0" applyNumberFormat="0" applyBorder="0" applyAlignment="0" applyProtection="0"/>
    <xf numFmtId="0" fontId="108" fillId="54" borderId="0" applyNumberFormat="0" applyBorder="0" applyAlignment="0" applyProtection="0"/>
    <xf numFmtId="0" fontId="108" fillId="58" borderId="0" applyNumberFormat="0" applyBorder="0" applyAlignment="0" applyProtection="0"/>
    <xf numFmtId="0" fontId="108" fillId="62" borderId="0" applyNumberFormat="0" applyBorder="0" applyAlignment="0" applyProtection="0"/>
    <xf numFmtId="0" fontId="108" fillId="66" borderId="0" applyNumberFormat="0" applyBorder="0" applyAlignment="0" applyProtection="0"/>
    <xf numFmtId="0" fontId="99" fillId="40" borderId="0" applyNumberFormat="0" applyBorder="0" applyAlignment="0" applyProtection="0"/>
    <xf numFmtId="0" fontId="103" fillId="43" borderId="54" applyNumberFormat="0" applyAlignment="0" applyProtection="0"/>
    <xf numFmtId="0" fontId="105" fillId="44" borderId="57" applyNumberFormat="0" applyAlignment="0" applyProtection="0"/>
    <xf numFmtId="0" fontId="107" fillId="0" borderId="0" applyNumberFormat="0" applyFill="0" applyBorder="0" applyAlignment="0" applyProtection="0"/>
    <xf numFmtId="0" fontId="98" fillId="39" borderId="0" applyNumberFormat="0" applyBorder="0" applyAlignment="0" applyProtection="0"/>
    <xf numFmtId="0" fontId="95" fillId="0" borderId="51" applyNumberFormat="0" applyFill="0" applyAlignment="0" applyProtection="0"/>
    <xf numFmtId="0" fontId="96" fillId="0" borderId="52" applyNumberFormat="0" applyFill="0" applyAlignment="0" applyProtection="0"/>
    <xf numFmtId="0" fontId="97" fillId="0" borderId="53" applyNumberFormat="0" applyFill="0" applyAlignment="0" applyProtection="0"/>
    <xf numFmtId="0" fontId="97" fillId="0" borderId="0" applyNumberFormat="0" applyFill="0" applyBorder="0" applyAlignment="0" applyProtection="0"/>
    <xf numFmtId="0" fontId="101" fillId="42" borderId="54" applyNumberFormat="0" applyAlignment="0" applyProtection="0"/>
    <xf numFmtId="0" fontId="104" fillId="0" borderId="56" applyNumberFormat="0" applyFill="0" applyAlignment="0" applyProtection="0"/>
    <xf numFmtId="0" fontId="100" fillId="41" borderId="0" applyNumberFormat="0" applyBorder="0" applyAlignment="0" applyProtection="0"/>
    <xf numFmtId="0" fontId="102" fillId="43" borderId="55" applyNumberFormat="0" applyAlignment="0" applyProtection="0"/>
    <xf numFmtId="0" fontId="94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6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0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1" fillId="0" borderId="0" applyFont="0" applyFill="0" applyBorder="0" applyAlignment="0" applyProtection="0"/>
    <xf numFmtId="38" fontId="111" fillId="0" borderId="0" applyFont="0" applyFill="0" applyBorder="0" applyAlignment="0" applyProtection="0"/>
    <xf numFmtId="41" fontId="112" fillId="0" borderId="0" applyFont="0" applyFill="0" applyBorder="0" applyAlignment="0" applyProtection="0"/>
    <xf numFmtId="9" fontId="113" fillId="0" borderId="0" applyFont="0" applyFill="0" applyBorder="0" applyAlignment="0" applyProtection="0"/>
    <xf numFmtId="165" fontId="114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8" fillId="0" borderId="0"/>
    <xf numFmtId="0" fontId="109" fillId="0" borderId="0"/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4" fontId="117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6" fontId="117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7" fontId="117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6" fillId="0" borderId="0" applyFont="0" applyFill="0" applyBorder="0" applyAlignment="0" applyProtection="0"/>
    <xf numFmtId="189" fontId="117" fillId="0" borderId="0" applyFont="0" applyFill="0" applyBorder="0" applyAlignment="0" applyProtection="0"/>
    <xf numFmtId="0" fontId="116" fillId="0" borderId="0"/>
    <xf numFmtId="0" fontId="118" fillId="0" borderId="0"/>
    <xf numFmtId="0" fontId="116" fillId="0" borderId="0"/>
    <xf numFmtId="37" fontId="119" fillId="0" borderId="0"/>
    <xf numFmtId="190" fontId="3" fillId="0" borderId="0" applyFill="0" applyBorder="0" applyAlignment="0"/>
    <xf numFmtId="0" fontId="120" fillId="0" borderId="0"/>
    <xf numFmtId="1" fontId="121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2" fillId="0" borderId="0"/>
    <xf numFmtId="3" fontId="3" fillId="0" borderId="0" applyFont="0" applyFill="0" applyBorder="0" applyAlignment="0" applyProtection="0"/>
    <xf numFmtId="0" fontId="123" fillId="0" borderId="0" applyNumberFormat="0" applyAlignment="0">
      <alignment horizontal="left"/>
    </xf>
    <xf numFmtId="0" fontId="124" fillId="0" borderId="0" applyNumberFormat="0" applyAlignment="0"/>
    <xf numFmtId="194" fontId="125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6" fillId="0" borderId="0" applyNumberFormat="0" applyAlignment="0">
      <alignment horizontal="left"/>
    </xf>
    <xf numFmtId="201" fontId="109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09" fillId="0" borderId="64" applyFont="0" applyFill="0" applyBorder="0" applyProtection="0"/>
    <xf numFmtId="38" fontId="127" fillId="20" borderId="0" applyNumberFormat="0" applyBorder="0" applyAlignment="0" applyProtection="0"/>
    <xf numFmtId="0" fontId="128" fillId="0" borderId="0">
      <alignment horizontal="left"/>
    </xf>
    <xf numFmtId="0" fontId="129" fillId="0" borderId="65" applyNumberFormat="0" applyAlignment="0" applyProtection="0">
      <alignment horizontal="left" vertical="center"/>
    </xf>
    <xf numFmtId="0" fontId="129" fillId="0" borderId="12">
      <alignment horizontal="left" vertical="center"/>
    </xf>
    <xf numFmtId="14" fontId="5" fillId="6" borderId="66">
      <alignment horizontal="center" vertical="center" wrapText="1"/>
    </xf>
    <xf numFmtId="203" fontId="130" fillId="0" borderId="0">
      <protection locked="0"/>
    </xf>
    <xf numFmtId="203" fontId="130" fillId="0" borderId="0">
      <protection locked="0"/>
    </xf>
    <xf numFmtId="10" fontId="127" fillId="23" borderId="19" applyNumberFormat="0" applyBorder="0" applyAlignment="0" applyProtection="0"/>
    <xf numFmtId="190" fontId="131" fillId="70" borderId="0"/>
    <xf numFmtId="190" fontId="131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2" fillId="0" borderId="66"/>
    <xf numFmtId="204" fontId="133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4" fillId="0" borderId="0" applyNumberFormat="0" applyFont="0" applyFill="0" applyAlignment="0"/>
    <xf numFmtId="0" fontId="125" fillId="0" borderId="19"/>
    <xf numFmtId="0" fontId="8" fillId="0" borderId="0"/>
    <xf numFmtId="37" fontId="135" fillId="0" borderId="0"/>
    <xf numFmtId="0" fontId="136" fillId="0" borderId="19" applyNumberFormat="0" applyFont="0" applyFill="0" applyBorder="0" applyAlignment="0">
      <alignment horizontal="center"/>
    </xf>
    <xf numFmtId="209" fontId="137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09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8" fillId="0" borderId="68" applyNumberFormat="0" applyBorder="0"/>
    <xf numFmtId="164" fontId="139" fillId="0" borderId="0"/>
    <xf numFmtId="0" fontId="138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0" fillId="0" borderId="0" applyFont="0" applyFill="0" applyBorder="0" applyAlignment="0" applyProtection="0"/>
    <xf numFmtId="0" fontId="138" fillId="0" borderId="0" applyFont="0" applyFill="0" applyBorder="0" applyAlignment="0" applyProtection="0"/>
    <xf numFmtId="214" fontId="125" fillId="0" borderId="0" applyFont="0" applyFill="0" applyBorder="0" applyAlignment="0" applyProtection="0"/>
    <xf numFmtId="0" fontId="132" fillId="0" borderId="0"/>
    <xf numFmtId="40" fontId="141" fillId="0" borderId="0" applyBorder="0">
      <alignment horizontal="right"/>
    </xf>
    <xf numFmtId="215" fontId="125" fillId="0" borderId="32">
      <alignment horizontal="right" vertical="center"/>
    </xf>
    <xf numFmtId="216" fontId="125" fillId="0" borderId="32">
      <alignment horizontal="center"/>
    </xf>
    <xf numFmtId="3" fontId="142" fillId="0" borderId="69" applyNumberFormat="0" applyBorder="0" applyAlignment="0"/>
    <xf numFmtId="0" fontId="143" fillId="0" borderId="0" applyFill="0" applyBorder="0" applyProtection="0">
      <alignment horizontal="left" vertical="top"/>
    </xf>
    <xf numFmtId="207" fontId="125" fillId="0" borderId="0"/>
    <xf numFmtId="217" fontId="125" fillId="0" borderId="19"/>
    <xf numFmtId="0" fontId="144" fillId="72" borderId="19">
      <alignment horizontal="left" vertical="center"/>
    </xf>
    <xf numFmtId="164" fontId="145" fillId="0" borderId="16">
      <alignment horizontal="left" vertical="top"/>
    </xf>
    <xf numFmtId="164" fontId="115" fillId="0" borderId="37">
      <alignment horizontal="left" vertical="top"/>
    </xf>
    <xf numFmtId="0" fontId="146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7" fillId="0" borderId="0">
      <alignment vertical="center"/>
    </xf>
    <xf numFmtId="166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0" fontId="148" fillId="0" borderId="0"/>
    <xf numFmtId="0" fontId="149" fillId="0" borderId="0" applyFont="0" applyFill="0" applyBorder="0" applyAlignment="0" applyProtection="0"/>
    <xf numFmtId="0" fontId="149" fillId="0" borderId="0" applyFont="0" applyFill="0" applyBorder="0" applyAlignment="0" applyProtection="0"/>
    <xf numFmtId="0" fontId="11" fillId="0" borderId="0">
      <alignment vertical="center"/>
    </xf>
    <xf numFmtId="40" fontId="150" fillId="0" borderId="0" applyFont="0" applyFill="0" applyBorder="0" applyAlignment="0" applyProtection="0"/>
    <xf numFmtId="38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9" fontId="151" fillId="0" borderId="0" applyBorder="0" applyAlignment="0" applyProtection="0"/>
    <xf numFmtId="0" fontId="152" fillId="0" borderId="0"/>
    <xf numFmtId="0" fontId="153" fillId="0" borderId="0" applyFont="0" applyFill="0" applyBorder="0" applyAlignment="0" applyProtection="0"/>
    <xf numFmtId="0" fontId="153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4" fillId="0" borderId="0"/>
    <xf numFmtId="0" fontId="134" fillId="0" borderId="0"/>
    <xf numFmtId="41" fontId="112" fillId="0" borderId="0" applyFont="0" applyFill="0" applyBorder="0" applyAlignment="0" applyProtection="0"/>
    <xf numFmtId="43" fontId="112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5" fillId="0" borderId="0"/>
    <xf numFmtId="205" fontId="112" fillId="0" borderId="0" applyFont="0" applyFill="0" applyBorder="0" applyAlignment="0" applyProtection="0"/>
    <xf numFmtId="222" fontId="114" fillId="0" borderId="0" applyFont="0" applyFill="0" applyBorder="0" applyAlignment="0" applyProtection="0"/>
    <xf numFmtId="206" fontId="112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3" fillId="0" borderId="0">
      <alignment vertical="top"/>
    </xf>
    <xf numFmtId="0" fontId="101" fillId="42" borderId="54" applyNumberFormat="0" applyAlignment="0" applyProtection="0"/>
    <xf numFmtId="0" fontId="93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1" fillId="49" borderId="0" applyNumberFormat="0" applyBorder="0" applyAlignment="0" applyProtection="0"/>
    <xf numFmtId="0" fontId="171" fillId="53" borderId="0" applyNumberFormat="0" applyBorder="0" applyAlignment="0" applyProtection="0"/>
    <xf numFmtId="0" fontId="171" fillId="57" borderId="0" applyNumberFormat="0" applyBorder="0" applyAlignment="0" applyProtection="0"/>
    <xf numFmtId="0" fontId="171" fillId="61" borderId="0" applyNumberFormat="0" applyBorder="0" applyAlignment="0" applyProtection="0"/>
    <xf numFmtId="0" fontId="171" fillId="65" borderId="0" applyNumberFormat="0" applyBorder="0" applyAlignment="0" applyProtection="0"/>
    <xf numFmtId="0" fontId="171" fillId="69" borderId="0" applyNumberFormat="0" applyBorder="0" applyAlignment="0" applyProtection="0"/>
    <xf numFmtId="0" fontId="171" fillId="46" borderId="0" applyNumberFormat="0" applyBorder="0" applyAlignment="0" applyProtection="0"/>
    <xf numFmtId="0" fontId="171" fillId="50" borderId="0" applyNumberFormat="0" applyBorder="0" applyAlignment="0" applyProtection="0"/>
    <xf numFmtId="0" fontId="171" fillId="54" borderId="0" applyNumberFormat="0" applyBorder="0" applyAlignment="0" applyProtection="0"/>
    <xf numFmtId="0" fontId="171" fillId="58" borderId="0" applyNumberFormat="0" applyBorder="0" applyAlignment="0" applyProtection="0"/>
    <xf numFmtId="0" fontId="171" fillId="62" borderId="0" applyNumberFormat="0" applyBorder="0" applyAlignment="0" applyProtection="0"/>
    <xf numFmtId="0" fontId="171" fillId="66" borderId="0" applyNumberFormat="0" applyBorder="0" applyAlignment="0" applyProtection="0"/>
    <xf numFmtId="0" fontId="161" fillId="40" borderId="0" applyNumberFormat="0" applyBorder="0" applyAlignment="0" applyProtection="0"/>
    <xf numFmtId="0" fontId="165" fillId="43" borderId="54" applyNumberFormat="0" applyAlignment="0" applyProtection="0"/>
    <xf numFmtId="0" fontId="167" fillId="44" borderId="57" applyNumberFormat="0" applyAlignment="0" applyProtection="0"/>
    <xf numFmtId="43" fontId="1" fillId="0" borderId="0" applyFont="0" applyFill="0" applyBorder="0" applyAlignment="0" applyProtection="0"/>
    <xf numFmtId="0" fontId="169" fillId="0" borderId="0" applyNumberFormat="0" applyFill="0" applyBorder="0" applyAlignment="0" applyProtection="0"/>
    <xf numFmtId="0" fontId="160" fillId="39" borderId="0" applyNumberFormat="0" applyBorder="0" applyAlignment="0" applyProtection="0"/>
    <xf numFmtId="0" fontId="157" fillId="0" borderId="51" applyNumberFormat="0" applyFill="0" applyAlignment="0" applyProtection="0"/>
    <xf numFmtId="0" fontId="158" fillId="0" borderId="52" applyNumberFormat="0" applyFill="0" applyAlignment="0" applyProtection="0"/>
    <xf numFmtId="0" fontId="159" fillId="0" borderId="53" applyNumberFormat="0" applyFill="0" applyAlignment="0" applyProtection="0"/>
    <xf numFmtId="0" fontId="159" fillId="0" borderId="0" applyNumberFormat="0" applyFill="0" applyBorder="0" applyAlignment="0" applyProtection="0"/>
    <xf numFmtId="0" fontId="163" fillId="42" borderId="54" applyNumberFormat="0" applyAlignment="0" applyProtection="0"/>
    <xf numFmtId="0" fontId="166" fillId="0" borderId="56" applyNumberFormat="0" applyFill="0" applyAlignment="0" applyProtection="0"/>
    <xf numFmtId="0" fontId="162" fillId="41" borderId="0" applyNumberFormat="0" applyBorder="0" applyAlignment="0" applyProtection="0"/>
    <xf numFmtId="0" fontId="1" fillId="45" borderId="58" applyNumberFormat="0" applyFont="0" applyAlignment="0" applyProtection="0"/>
    <xf numFmtId="0" fontId="164" fillId="43" borderId="55" applyNumberFormat="0" applyAlignment="0" applyProtection="0"/>
    <xf numFmtId="0" fontId="156" fillId="0" borderId="0" applyNumberFormat="0" applyFill="0" applyBorder="0" applyAlignment="0" applyProtection="0"/>
    <xf numFmtId="0" fontId="170" fillId="0" borderId="59" applyNumberFormat="0" applyFill="0" applyAlignment="0" applyProtection="0"/>
    <xf numFmtId="0" fontId="168" fillId="0" borderId="0" applyNumberFormat="0" applyFill="0" applyBorder="0" applyAlignment="0" applyProtection="0"/>
    <xf numFmtId="0" fontId="172" fillId="0" borderId="0">
      <alignment vertical="top"/>
    </xf>
    <xf numFmtId="0" fontId="101" fillId="42" borderId="54" applyNumberFormat="0" applyAlignment="0" applyProtection="0"/>
  </cellStyleXfs>
  <cellXfs count="378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8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8" fillId="37" borderId="29" xfId="0" applyFont="1" applyFill="1" applyBorder="1" applyAlignment="1"/>
    <xf numFmtId="0" fontId="48" fillId="37" borderId="30" xfId="0" applyFont="1" applyFill="1" applyBorder="1" applyAlignme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1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37" fontId="92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2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>
      <alignment horizontal="right"/>
    </xf>
    <xf numFmtId="178" fontId="89" fillId="0" borderId="37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170" fontId="11" fillId="0" borderId="19" xfId="64" applyFont="1" applyFill="1" applyBorder="1" applyAlignment="1">
      <alignment horizontal="right"/>
    </xf>
    <xf numFmtId="0" fontId="48" fillId="37" borderId="18" xfId="0" applyFont="1" applyFill="1" applyBorder="1" applyAlignment="1"/>
    <xf numFmtId="178" fontId="8" fillId="37" borderId="16" xfId="65" applyNumberFormat="1" applyFont="1" applyFill="1" applyBorder="1" applyAlignment="1"/>
    <xf numFmtId="178" fontId="7" fillId="37" borderId="34" xfId="65" applyNumberFormat="1" applyFont="1" applyFill="1" applyBorder="1" applyAlignment="1"/>
    <xf numFmtId="0" fontId="48" fillId="37" borderId="29" xfId="0" applyFont="1" applyFill="1" applyBorder="1" applyAlignment="1"/>
    <xf numFmtId="180" fontId="46" fillId="37" borderId="63" xfId="0" applyNumberFormat="1" applyFont="1" applyFill="1" applyBorder="1" applyAlignment="1">
      <alignment horizontal="center"/>
    </xf>
    <xf numFmtId="178" fontId="7" fillId="0" borderId="63" xfId="65" applyNumberFormat="1" applyFont="1" applyFill="1" applyBorder="1" applyAlignment="1"/>
    <xf numFmtId="0" fontId="45" fillId="0" borderId="42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50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14" fontId="46" fillId="29" borderId="0" xfId="185" applyNumberFormat="1" applyFont="1" applyFill="1" applyAlignment="1">
      <alignment horizontal="left" vertical="top" wrapText="1"/>
    </xf>
    <xf numFmtId="0" fontId="90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</cellXfs>
  <cellStyles count="695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6" xfId="694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39" xfId="693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6" t="s">
        <v>50</v>
      </c>
      <c r="B2" s="307"/>
      <c r="C2" s="307"/>
      <c r="D2" s="307"/>
      <c r="E2" s="307"/>
      <c r="F2" s="30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08" t="s">
        <v>51</v>
      </c>
      <c r="D3" s="308"/>
      <c r="E3" s="308"/>
      <c r="F3" s="308"/>
      <c r="G3" s="308"/>
      <c r="H3" s="308"/>
      <c r="I3" s="308"/>
      <c r="J3" s="308"/>
      <c r="K3" s="308"/>
      <c r="L3" s="308"/>
      <c r="M3" s="309" t="s">
        <v>23</v>
      </c>
      <c r="N3" s="316"/>
      <c r="O3" s="323" t="s">
        <v>24</v>
      </c>
      <c r="P3" s="324"/>
      <c r="Q3" s="309" t="s">
        <v>5</v>
      </c>
      <c r="R3" s="309"/>
      <c r="S3" s="316"/>
      <c r="T3" s="311"/>
      <c r="U3" s="318" t="s">
        <v>26</v>
      </c>
      <c r="V3" s="319"/>
      <c r="W3" s="320" t="s">
        <v>25</v>
      </c>
    </row>
    <row r="4" spans="1:23" ht="12.75" customHeight="1">
      <c r="A4" s="316" t="s">
        <v>27</v>
      </c>
      <c r="B4" s="309" t="s">
        <v>28</v>
      </c>
      <c r="C4" s="309" t="s">
        <v>29</v>
      </c>
      <c r="D4" s="309" t="s">
        <v>30</v>
      </c>
      <c r="E4" s="309" t="s">
        <v>31</v>
      </c>
      <c r="F4" s="309" t="s">
        <v>32</v>
      </c>
      <c r="G4" s="309" t="s">
        <v>33</v>
      </c>
      <c r="H4" s="312" t="s">
        <v>52</v>
      </c>
      <c r="I4" s="309" t="s">
        <v>34</v>
      </c>
      <c r="J4" s="311"/>
      <c r="K4" s="309" t="s">
        <v>35</v>
      </c>
      <c r="L4" s="309" t="s">
        <v>36</v>
      </c>
      <c r="M4" s="309" t="s">
        <v>35</v>
      </c>
      <c r="N4" s="309" t="s">
        <v>37</v>
      </c>
      <c r="O4" s="309" t="s">
        <v>35</v>
      </c>
      <c r="P4" s="309" t="s">
        <v>37</v>
      </c>
      <c r="Q4" s="309" t="s">
        <v>38</v>
      </c>
      <c r="R4" s="309" t="s">
        <v>39</v>
      </c>
      <c r="S4" s="309" t="s">
        <v>36</v>
      </c>
      <c r="T4" s="309" t="s">
        <v>39</v>
      </c>
      <c r="U4" s="312" t="s">
        <v>36</v>
      </c>
      <c r="V4" s="309" t="s">
        <v>39</v>
      </c>
      <c r="W4" s="321"/>
    </row>
    <row r="5" spans="1:23">
      <c r="A5" s="311"/>
      <c r="B5" s="311"/>
      <c r="C5" s="311"/>
      <c r="D5" s="311"/>
      <c r="E5" s="311"/>
      <c r="F5" s="311"/>
      <c r="G5" s="311"/>
      <c r="H5" s="313"/>
      <c r="I5" s="106" t="s">
        <v>40</v>
      </c>
      <c r="J5" s="106" t="s">
        <v>41</v>
      </c>
      <c r="K5" s="311"/>
      <c r="L5" s="311"/>
      <c r="M5" s="311"/>
      <c r="N5" s="311"/>
      <c r="O5" s="311"/>
      <c r="P5" s="311"/>
      <c r="Q5" s="310"/>
      <c r="R5" s="310"/>
      <c r="S5" s="311"/>
      <c r="T5" s="310"/>
      <c r="U5" s="313"/>
      <c r="V5" s="317"/>
      <c r="W5" s="322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4" t="s">
        <v>5</v>
      </c>
      <c r="B179" s="31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0" t="s">
        <v>210</v>
      </c>
      <c r="B1" s="330"/>
      <c r="C1" s="330"/>
      <c r="D1" s="330"/>
      <c r="E1" s="330"/>
      <c r="F1" s="330"/>
      <c r="G1" s="330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1" t="e">
        <f>#REF!</f>
        <v>#REF!</v>
      </c>
      <c r="C2" s="332"/>
      <c r="D2" s="332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29"/>
      <c r="C3" s="329"/>
      <c r="D3" s="329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5">
        <v>41948</v>
      </c>
      <c r="C4" s="325"/>
      <c r="D4" s="32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5">
        <v>41949</v>
      </c>
      <c r="C5" s="325"/>
      <c r="D5" s="32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29">
        <v>111000</v>
      </c>
      <c r="C6" s="329"/>
      <c r="D6" s="329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7">
        <f>+$B$6*$F$7/$C$7</f>
        <v>111000</v>
      </c>
      <c r="C8" s="327"/>
      <c r="D8" s="327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5" t="s">
        <v>226</v>
      </c>
      <c r="C9" s="325"/>
      <c r="D9" s="32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29" t="e">
        <f>VLOOKUP(I11,#REF!,4,0)*1000</f>
        <v>#REF!</v>
      </c>
      <c r="C11" s="329"/>
      <c r="D11" s="329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7" t="e">
        <f>+ ROUND((B11-B19)*F10/C10,0)</f>
        <v>#REF!</v>
      </c>
      <c r="C12" s="327"/>
      <c r="D12" s="327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8" t="s">
        <v>212</v>
      </c>
      <c r="C13" s="328"/>
      <c r="D13" s="328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7">
        <f>+IF($E$13=1,ROUNDDOWN($B$8*$F$10/$C$10,0),IF(MROUND($B$8*$F$10/$C$10,10)-($B$8*$F$10/$C$10)&gt;0,MROUND($B$8*$F$10/$C$10,10)-10,MROUND($B$8*$F$10/$C$10,10)))</f>
        <v>55500</v>
      </c>
      <c r="C14" s="327"/>
      <c r="D14" s="327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7">
        <f>ROUNDDOWN($B$8*$F$10/$C$10,0)-B14</f>
        <v>0</v>
      </c>
      <c r="C15" s="327"/>
      <c r="D15" s="327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8" t="s">
        <v>223</v>
      </c>
      <c r="C16" s="328"/>
      <c r="D16" s="328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29">
        <v>10000</v>
      </c>
      <c r="C17" s="329"/>
      <c r="D17" s="329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7">
        <f>+IF($E$16=1,B17*B15,0)</f>
        <v>0</v>
      </c>
      <c r="C18" s="327"/>
      <c r="D18" s="327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29">
        <v>10000</v>
      </c>
      <c r="C19" s="329"/>
      <c r="D19" s="329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7">
        <f>+B19*B14</f>
        <v>555000000</v>
      </c>
      <c r="C20" s="327"/>
      <c r="D20" s="327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5"/>
      <c r="C21" s="325"/>
      <c r="D21" s="32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6" t="s">
        <v>241</v>
      </c>
      <c r="F23" s="326"/>
      <c r="G23" s="32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4" t="s">
        <v>328</v>
      </c>
      <c r="F1" s="334"/>
      <c r="G1" s="335" t="s">
        <v>329</v>
      </c>
      <c r="H1" s="335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6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6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6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3" t="s">
        <v>398</v>
      </c>
      <c r="C62" s="333" t="s">
        <v>310</v>
      </c>
      <c r="D62" s="333" t="s">
        <v>403</v>
      </c>
      <c r="E62" s="337">
        <v>140130</v>
      </c>
      <c r="F62" s="337">
        <v>7</v>
      </c>
      <c r="G62" s="40">
        <v>215002</v>
      </c>
      <c r="H62" s="40">
        <v>0</v>
      </c>
    </row>
    <row r="63" spans="1:9" s="40" customFormat="1">
      <c r="B63" s="333"/>
      <c r="C63" s="333"/>
      <c r="D63" s="333"/>
      <c r="E63" s="337"/>
      <c r="F63" s="337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8" t="s">
        <v>20</v>
      </c>
      <c r="C32" s="338"/>
      <c r="D32" s="338"/>
      <c r="E32" s="338"/>
      <c r="F32" s="338"/>
      <c r="G32" s="338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t="25.5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8" t="s">
        <v>14</v>
      </c>
      <c r="C39" s="338"/>
      <c r="D39" s="338"/>
      <c r="E39" s="338"/>
      <c r="F39" s="338"/>
      <c r="G39" s="338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39"/>
      <c r="E43" s="340"/>
      <c r="F43" s="340"/>
      <c r="G43" s="340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G68"/>
  <sheetViews>
    <sheetView tabSelected="1" topLeftCell="A16" zoomScaleNormal="100" workbookViewId="0">
      <selection activeCell="K46" sqref="K46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16384" width="9.140625" style="168"/>
  </cols>
  <sheetData>
    <row r="1" spans="1:6" ht="24" customHeight="1">
      <c r="A1" s="341" t="s">
        <v>563</v>
      </c>
      <c r="B1" s="341"/>
      <c r="C1" s="341"/>
      <c r="D1" s="341"/>
      <c r="E1" s="341"/>
      <c r="F1" s="341"/>
    </row>
    <row r="2" spans="1:6" ht="15.75" customHeight="1">
      <c r="A2" s="364" t="s">
        <v>564</v>
      </c>
      <c r="B2" s="364"/>
      <c r="C2" s="364"/>
      <c r="D2" s="364"/>
      <c r="E2" s="364"/>
      <c r="F2" s="364"/>
    </row>
    <row r="3" spans="1:6" ht="19.5" customHeight="1">
      <c r="A3" s="365" t="s">
        <v>584</v>
      </c>
      <c r="B3" s="365"/>
      <c r="C3" s="365"/>
      <c r="D3" s="365"/>
      <c r="E3" s="365"/>
      <c r="F3" s="365"/>
    </row>
    <row r="4" spans="1:6" ht="18" customHeight="1">
      <c r="A4" s="366" t="s">
        <v>565</v>
      </c>
      <c r="B4" s="366"/>
      <c r="C4" s="366"/>
      <c r="D4" s="366"/>
      <c r="E4" s="366"/>
      <c r="F4" s="36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1" t="s">
        <v>566</v>
      </c>
      <c r="B6" s="341"/>
      <c r="C6" s="341"/>
      <c r="D6" s="341"/>
      <c r="E6" s="341"/>
      <c r="F6" s="341"/>
    </row>
    <row r="7" spans="1:6" ht="15.75" customHeight="1">
      <c r="A7" s="341" t="s">
        <v>567</v>
      </c>
      <c r="B7" s="341"/>
      <c r="C7" s="341"/>
      <c r="D7" s="341"/>
      <c r="E7" s="341"/>
      <c r="F7" s="341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7" ht="15.75" customHeight="1">
      <c r="A17" s="173"/>
      <c r="B17" s="174" t="s">
        <v>539</v>
      </c>
      <c r="C17" s="173"/>
      <c r="D17" s="174" t="s">
        <v>596</v>
      </c>
    </row>
    <row r="18" spans="1:7" s="175" customFormat="1" ht="15.75" customHeight="1">
      <c r="A18" s="359" t="s">
        <v>572</v>
      </c>
      <c r="B18" s="359"/>
      <c r="C18" s="359"/>
      <c r="D18" s="161" t="str">
        <f>"Từ ngày "&amp;TEXT(G18,"dd/mm/yyyy")&amp;" đến "&amp;TEXT(G19,"dd/mm/yyyy")</f>
        <v>Từ ngày 23/01/2023 đến 29/01/2023</v>
      </c>
      <c r="G18" s="176">
        <v>44949</v>
      </c>
    </row>
    <row r="19" spans="1:7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23/01/2023 to 29/01/2023</v>
      </c>
      <c r="G19" s="176">
        <v>44955</v>
      </c>
    </row>
    <row r="20" spans="1:7" ht="15.75" customHeight="1">
      <c r="A20" s="179">
        <v>5</v>
      </c>
      <c r="B20" s="179" t="s">
        <v>582</v>
      </c>
      <c r="C20" s="179"/>
      <c r="D20" s="180">
        <f>E25+1</f>
        <v>44956</v>
      </c>
      <c r="E20" s="181"/>
      <c r="F20" s="181"/>
      <c r="G20" s="176"/>
    </row>
    <row r="21" spans="1:7" ht="15.75" customHeight="1">
      <c r="A21" s="177"/>
      <c r="B21" s="178" t="s">
        <v>583</v>
      </c>
      <c r="C21" s="177"/>
      <c r="D21" s="367">
        <f>D20</f>
        <v>44956</v>
      </c>
      <c r="E21" s="367"/>
      <c r="F21" s="367"/>
      <c r="G21" s="367"/>
    </row>
    <row r="22" spans="1:7" ht="15.75" customHeight="1" thickBot="1">
      <c r="A22" s="179"/>
      <c r="B22" s="179"/>
      <c r="C22" s="179"/>
      <c r="D22" s="179"/>
      <c r="E22" s="179"/>
      <c r="F22" s="182" t="s">
        <v>540</v>
      </c>
    </row>
    <row r="23" spans="1:7" ht="15.75" customHeight="1">
      <c r="A23" s="371" t="s">
        <v>531</v>
      </c>
      <c r="B23" s="372"/>
      <c r="C23" s="373" t="s">
        <v>541</v>
      </c>
      <c r="D23" s="372"/>
      <c r="E23" s="183" t="s">
        <v>542</v>
      </c>
      <c r="F23" s="264" t="s">
        <v>560</v>
      </c>
    </row>
    <row r="24" spans="1:7" ht="15.75" customHeight="1">
      <c r="A24" s="374" t="s">
        <v>27</v>
      </c>
      <c r="B24" s="375"/>
      <c r="C24" s="376" t="s">
        <v>330</v>
      </c>
      <c r="D24" s="377"/>
      <c r="E24" s="184" t="s">
        <v>543</v>
      </c>
      <c r="F24" s="265" t="s">
        <v>559</v>
      </c>
    </row>
    <row r="25" spans="1:7" ht="15.75" customHeight="1">
      <c r="A25" s="185"/>
      <c r="B25" s="186"/>
      <c r="C25" s="187"/>
      <c r="D25" s="187"/>
      <c r="E25" s="188">
        <v>44955</v>
      </c>
      <c r="F25" s="298">
        <v>44948</v>
      </c>
      <c r="G25" s="189"/>
    </row>
    <row r="26" spans="1:7" ht="15.75" customHeight="1">
      <c r="A26" s="362" t="s">
        <v>574</v>
      </c>
      <c r="B26" s="363"/>
      <c r="C26" s="190" t="s">
        <v>544</v>
      </c>
      <c r="D26" s="190"/>
      <c r="E26" s="296"/>
      <c r="F26" s="295"/>
    </row>
    <row r="27" spans="1:7" ht="15.75" customHeight="1">
      <c r="A27" s="191"/>
      <c r="B27" s="192"/>
      <c r="C27" s="193" t="s">
        <v>545</v>
      </c>
      <c r="D27" s="194"/>
      <c r="E27" s="297"/>
      <c r="F27" s="294"/>
    </row>
    <row r="28" spans="1:7" ht="15.75" customHeight="1">
      <c r="A28" s="355">
        <v>1</v>
      </c>
      <c r="B28" s="356"/>
      <c r="C28" s="195" t="s">
        <v>546</v>
      </c>
      <c r="D28" s="196"/>
      <c r="E28" s="289"/>
      <c r="F28" s="299"/>
    </row>
    <row r="29" spans="1:7" ht="15.75" customHeight="1">
      <c r="A29" s="197"/>
      <c r="B29" s="198"/>
      <c r="C29" s="199" t="s">
        <v>547</v>
      </c>
      <c r="D29" s="200"/>
      <c r="E29" s="267"/>
      <c r="F29" s="268"/>
    </row>
    <row r="30" spans="1:7" ht="15.75" customHeight="1">
      <c r="A30" s="357">
        <v>1.1000000000000001</v>
      </c>
      <c r="B30" s="358"/>
      <c r="C30" s="201" t="s">
        <v>586</v>
      </c>
      <c r="D30" s="202"/>
      <c r="E30" s="274">
        <f>F34</f>
        <v>51215584810</v>
      </c>
      <c r="F30" s="274">
        <v>49577214918</v>
      </c>
      <c r="G30" s="203"/>
    </row>
    <row r="31" spans="1:7" ht="15.75" customHeight="1">
      <c r="A31" s="360">
        <v>1.2</v>
      </c>
      <c r="B31" s="361"/>
      <c r="C31" s="204" t="s">
        <v>587</v>
      </c>
      <c r="D31" s="205"/>
      <c r="E31" s="275">
        <f>F35</f>
        <v>10215.31</v>
      </c>
      <c r="F31" s="275">
        <v>9887.68</v>
      </c>
      <c r="G31" s="203"/>
    </row>
    <row r="32" spans="1:7" ht="15.75" customHeight="1">
      <c r="A32" s="355">
        <v>2</v>
      </c>
      <c r="B32" s="356"/>
      <c r="C32" s="195" t="s">
        <v>548</v>
      </c>
      <c r="D32" s="196"/>
      <c r="E32" s="253"/>
      <c r="F32" s="276"/>
      <c r="G32" s="203"/>
    </row>
    <row r="33" spans="1:7" ht="15.75" customHeight="1">
      <c r="A33" s="206"/>
      <c r="B33" s="207"/>
      <c r="C33" s="204" t="s">
        <v>549</v>
      </c>
      <c r="D33" s="200"/>
      <c r="E33" s="254"/>
      <c r="F33" s="277"/>
      <c r="G33" s="203"/>
    </row>
    <row r="34" spans="1:7" ht="15.75" customHeight="1">
      <c r="A34" s="357">
        <v>2.1</v>
      </c>
      <c r="B34" s="358"/>
      <c r="C34" s="201" t="s">
        <v>588</v>
      </c>
      <c r="D34" s="202"/>
      <c r="E34" s="163">
        <v>52028245093</v>
      </c>
      <c r="F34" s="274">
        <v>51215584810</v>
      </c>
      <c r="G34" s="203"/>
    </row>
    <row r="35" spans="1:7" ht="15.75" customHeight="1">
      <c r="A35" s="360">
        <v>2.2000000000000002</v>
      </c>
      <c r="B35" s="361"/>
      <c r="C35" s="208" t="s">
        <v>589</v>
      </c>
      <c r="D35" s="200"/>
      <c r="E35" s="252">
        <v>10375.14</v>
      </c>
      <c r="F35" s="275">
        <v>10215.31</v>
      </c>
      <c r="G35" s="203"/>
    </row>
    <row r="36" spans="1:7" ht="15.75" customHeight="1">
      <c r="A36" s="343">
        <v>3</v>
      </c>
      <c r="B36" s="344"/>
      <c r="C36" s="209" t="s">
        <v>577</v>
      </c>
      <c r="D36" s="210"/>
      <c r="E36" s="255"/>
      <c r="F36" s="278"/>
      <c r="G36" s="203"/>
    </row>
    <row r="37" spans="1:7" ht="15.75" customHeight="1">
      <c r="A37" s="211"/>
      <c r="B37" s="212"/>
      <c r="C37" s="213" t="s">
        <v>578</v>
      </c>
      <c r="D37" s="214"/>
      <c r="E37" s="266">
        <f>E34-E30</f>
        <v>812660283</v>
      </c>
      <c r="F37" s="279">
        <v>1638369892</v>
      </c>
      <c r="G37" s="203"/>
    </row>
    <row r="38" spans="1:7" ht="15.75" customHeight="1">
      <c r="A38" s="345">
        <v>3.1</v>
      </c>
      <c r="B38" s="346"/>
      <c r="C38" s="215" t="s">
        <v>550</v>
      </c>
      <c r="D38" s="216"/>
      <c r="E38" s="255"/>
      <c r="F38" s="278"/>
      <c r="G38" s="203"/>
    </row>
    <row r="39" spans="1:7" ht="15.75" customHeight="1">
      <c r="A39" s="217"/>
      <c r="B39" s="218"/>
      <c r="C39" s="213" t="s">
        <v>551</v>
      </c>
      <c r="D39" s="219"/>
      <c r="E39" s="256">
        <f>E37-E41</f>
        <v>801535283</v>
      </c>
      <c r="F39" s="280">
        <v>1642838389</v>
      </c>
      <c r="G39" s="203"/>
    </row>
    <row r="40" spans="1:7" ht="15.75" customHeight="1">
      <c r="A40" s="347">
        <v>3.2</v>
      </c>
      <c r="B40" s="348"/>
      <c r="C40" s="220" t="s">
        <v>585</v>
      </c>
      <c r="D40" s="221"/>
      <c r="E40" s="257"/>
      <c r="F40" s="281"/>
      <c r="G40" s="203"/>
    </row>
    <row r="41" spans="1:7" ht="15.75" customHeight="1">
      <c r="A41" s="222"/>
      <c r="B41" s="223"/>
      <c r="C41" s="167" t="s">
        <v>580</v>
      </c>
      <c r="D41" s="219"/>
      <c r="E41" s="266">
        <v>11125000</v>
      </c>
      <c r="F41" s="279">
        <v>-4468497</v>
      </c>
      <c r="G41" s="203"/>
    </row>
    <row r="42" spans="1:7" ht="15.75" customHeight="1">
      <c r="A42" s="347">
        <v>3.3</v>
      </c>
      <c r="B42" s="348"/>
      <c r="C42" s="215" t="s">
        <v>552</v>
      </c>
      <c r="D42" s="216"/>
      <c r="E42" s="258"/>
      <c r="F42" s="282"/>
      <c r="G42" s="203"/>
    </row>
    <row r="43" spans="1:7" ht="15.75" customHeight="1">
      <c r="A43" s="217"/>
      <c r="B43" s="224"/>
      <c r="C43" s="167" t="s">
        <v>553</v>
      </c>
      <c r="D43" s="219"/>
      <c r="E43" s="259"/>
      <c r="F43" s="283"/>
      <c r="G43" s="203"/>
    </row>
    <row r="44" spans="1:7" ht="15.75" customHeight="1">
      <c r="A44" s="300">
        <v>4</v>
      </c>
      <c r="B44" s="301">
        <v>4</v>
      </c>
      <c r="C44" s="225" t="s">
        <v>575</v>
      </c>
      <c r="D44" s="216"/>
      <c r="E44" s="260"/>
      <c r="F44" s="284"/>
      <c r="G44" s="203"/>
    </row>
    <row r="45" spans="1:7" ht="15.75" customHeight="1">
      <c r="A45" s="226"/>
      <c r="B45" s="227"/>
      <c r="C45" s="167" t="s">
        <v>579</v>
      </c>
      <c r="D45" s="219"/>
      <c r="E45" s="261">
        <f>E35/E31-1</f>
        <v>1.5646123318822536E-2</v>
      </c>
      <c r="F45" s="285">
        <v>3.313517427748458E-2</v>
      </c>
      <c r="G45" s="203"/>
    </row>
    <row r="46" spans="1:7" ht="15.75" customHeight="1">
      <c r="A46" s="349">
        <v>5</v>
      </c>
      <c r="B46" s="350"/>
      <c r="C46" s="228" t="s">
        <v>554</v>
      </c>
      <c r="D46" s="229"/>
      <c r="E46" s="262"/>
      <c r="F46" s="286"/>
      <c r="G46" s="203"/>
    </row>
    <row r="47" spans="1:7" ht="15.75" customHeight="1">
      <c r="A47" s="211"/>
      <c r="B47" s="212"/>
      <c r="C47" s="230" t="s">
        <v>555</v>
      </c>
      <c r="D47" s="231"/>
      <c r="E47" s="263"/>
      <c r="F47" s="287"/>
      <c r="G47" s="203"/>
    </row>
    <row r="48" spans="1:7" ht="15.75" customHeight="1">
      <c r="A48" s="353">
        <v>5.0999999999999996</v>
      </c>
      <c r="B48" s="354"/>
      <c r="C48" s="232" t="s">
        <v>590</v>
      </c>
      <c r="D48" s="202"/>
      <c r="E48" s="291">
        <v>10375.14</v>
      </c>
      <c r="F48" s="288">
        <v>10254.81</v>
      </c>
      <c r="G48" s="203"/>
    </row>
    <row r="49" spans="1:7" ht="15.75" customHeight="1">
      <c r="A49" s="353">
        <v>5.2</v>
      </c>
      <c r="B49" s="354"/>
      <c r="C49" s="233" t="s">
        <v>591</v>
      </c>
      <c r="D49" s="234"/>
      <c r="E49" s="288">
        <v>9631.2000000000007</v>
      </c>
      <c r="F49" s="288">
        <v>9631.2000000000007</v>
      </c>
      <c r="G49" s="203"/>
    </row>
    <row r="50" spans="1:7" ht="15.75" customHeight="1">
      <c r="A50" s="351">
        <v>6</v>
      </c>
      <c r="B50" s="352"/>
      <c r="C50" s="235" t="s">
        <v>576</v>
      </c>
      <c r="D50" s="236"/>
      <c r="E50" s="269"/>
      <c r="F50" s="270"/>
      <c r="G50" s="203"/>
    </row>
    <row r="51" spans="1:7" ht="15.75" customHeight="1">
      <c r="A51" s="304">
        <v>6.1</v>
      </c>
      <c r="B51" s="305">
        <v>6.1</v>
      </c>
      <c r="C51" s="237" t="s">
        <v>592</v>
      </c>
      <c r="D51" s="238"/>
      <c r="E51" s="271">
        <v>1846.44</v>
      </c>
      <c r="F51" s="271">
        <v>1846.44</v>
      </c>
      <c r="G51" s="292"/>
    </row>
    <row r="52" spans="1:7" ht="15.75" customHeight="1">
      <c r="A52" s="353">
        <v>6.2</v>
      </c>
      <c r="B52" s="354"/>
      <c r="C52" s="201" t="s">
        <v>593</v>
      </c>
      <c r="D52" s="232"/>
      <c r="E52" s="293">
        <v>18858282.580800001</v>
      </c>
      <c r="F52" s="271">
        <v>18814485.02</v>
      </c>
      <c r="G52" s="290"/>
    </row>
    <row r="53" spans="1:7" ht="15.75" customHeight="1" thickBot="1">
      <c r="A53" s="302">
        <v>6.2</v>
      </c>
      <c r="B53" s="303">
        <v>6.3</v>
      </c>
      <c r="C53" s="239" t="s">
        <v>581</v>
      </c>
      <c r="D53" s="239"/>
      <c r="E53" s="272">
        <v>4.0000000000000002E-4</v>
      </c>
      <c r="F53" s="273">
        <v>4.0000000000000002E-4</v>
      </c>
      <c r="G53" s="290"/>
    </row>
    <row r="54" spans="1:7" ht="15.75" customHeight="1">
      <c r="A54" s="240"/>
      <c r="B54" s="240"/>
      <c r="C54" s="240"/>
      <c r="D54" s="240"/>
      <c r="E54" s="241"/>
      <c r="F54" s="241"/>
    </row>
    <row r="55" spans="1:7">
      <c r="B55" s="242"/>
      <c r="C55" s="243" t="s">
        <v>556</v>
      </c>
      <c r="D55" s="243"/>
      <c r="E55" s="342" t="s">
        <v>557</v>
      </c>
      <c r="F55" s="342"/>
    </row>
    <row r="56" spans="1:7">
      <c r="B56" s="242"/>
      <c r="C56" s="244" t="s">
        <v>594</v>
      </c>
      <c r="D56" s="243"/>
      <c r="E56" s="368" t="s">
        <v>558</v>
      </c>
      <c r="F56" s="342"/>
    </row>
    <row r="57" spans="1:7" ht="14.25" customHeight="1">
      <c r="C57" s="245"/>
      <c r="D57" s="245"/>
      <c r="E57" s="174"/>
      <c r="F57" s="174"/>
    </row>
    <row r="58" spans="1:7" ht="14.25" customHeight="1">
      <c r="A58" s="246"/>
      <c r="B58" s="246"/>
    </row>
    <row r="59" spans="1:7" ht="14.25" customHeight="1">
      <c r="A59" s="246"/>
      <c r="B59" s="246"/>
    </row>
    <row r="60" spans="1:7" ht="14.25" customHeight="1">
      <c r="A60" s="246"/>
      <c r="B60" s="246"/>
    </row>
    <row r="61" spans="1:7" ht="14.25" customHeight="1">
      <c r="A61" s="246"/>
      <c r="B61" s="246"/>
    </row>
    <row r="62" spans="1:7" ht="14.25" customHeight="1">
      <c r="A62" s="246"/>
      <c r="B62" s="246"/>
    </row>
    <row r="63" spans="1:7" ht="14.25" customHeight="1">
      <c r="A63" s="246"/>
      <c r="B63" s="246"/>
      <c r="C63" s="244"/>
      <c r="E63" s="369"/>
      <c r="F63" s="369"/>
    </row>
    <row r="64" spans="1:7" ht="14.25" customHeight="1">
      <c r="A64" s="247"/>
      <c r="B64" s="247"/>
      <c r="C64" s="248"/>
      <c r="D64" s="173"/>
      <c r="E64" s="370"/>
      <c r="F64" s="370"/>
    </row>
    <row r="65" spans="1:4" ht="16.5">
      <c r="A65" s="247"/>
      <c r="B65" s="247"/>
      <c r="C65" s="247"/>
      <c r="D65" s="247"/>
    </row>
    <row r="66" spans="1:4" ht="16.5">
      <c r="A66" s="249"/>
      <c r="B66" s="249"/>
      <c r="C66" s="249"/>
      <c r="D66" s="249"/>
    </row>
    <row r="67" spans="1:4" ht="16.5">
      <c r="A67" s="250"/>
      <c r="B67" s="250"/>
      <c r="C67" s="249"/>
      <c r="D67" s="249"/>
    </row>
    <row r="68" spans="1:4" ht="15.75">
      <c r="A68" s="251"/>
      <c r="B68" s="251"/>
    </row>
  </sheetData>
  <mergeCells count="32">
    <mergeCell ref="D21:G21"/>
    <mergeCell ref="E56:F56"/>
    <mergeCell ref="E63:F63"/>
    <mergeCell ref="E64:F64"/>
    <mergeCell ref="A40:B40"/>
    <mergeCell ref="A35:B35"/>
    <mergeCell ref="A23:B23"/>
    <mergeCell ref="C23:D23"/>
    <mergeCell ref="A24:B24"/>
    <mergeCell ref="C24:D24"/>
    <mergeCell ref="A30:B30"/>
    <mergeCell ref="A2:F2"/>
    <mergeCell ref="A3:F3"/>
    <mergeCell ref="A4:F4"/>
    <mergeCell ref="A6:F6"/>
    <mergeCell ref="A7:F7"/>
    <mergeCell ref="A1:F1"/>
    <mergeCell ref="E55:F55"/>
    <mergeCell ref="A36:B36"/>
    <mergeCell ref="A38:B38"/>
    <mergeCell ref="A42:B42"/>
    <mergeCell ref="A46:B46"/>
    <mergeCell ref="A50:B50"/>
    <mergeCell ref="A52:B52"/>
    <mergeCell ref="A48:B48"/>
    <mergeCell ref="A49:B49"/>
    <mergeCell ref="A32:B32"/>
    <mergeCell ref="A34:B34"/>
    <mergeCell ref="A18:C18"/>
    <mergeCell ref="A31:B31"/>
    <mergeCell ref="A28:B28"/>
    <mergeCell ref="A26:B26"/>
  </mergeCells>
  <pageMargins left="0.51181102362204722" right="0.43307086614173229" top="0.39370078740157483" bottom="0.19685039370078741" header="0" footer="0"/>
  <pageSetup paperSize="9" scale="70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QY19IgBgma911ilnLgqeh799JAM=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klxF2JPVpHx6zVmQn50xwaSdRBo=</DigestValue>
    </Reference>
  </SignedInfo>
  <SignatureValue>R1Sm+5rgE7hjJXv5mvjbH6Xuiq8s3rIuTWWKzqD8fDIukZJu8XAiPiDGJbOCWI2vw8z3B3MhBNXz
s3028nhhMhixqHap188WYX8Mdg8ZCDMC94oXtew2As6/em85dk+xbunWhLTNJJcyi2Sw1KGYk5Un
0XC2k58qi9diD9Z6AtM=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styles.xml?ContentType=application/vnd.openxmlformats-officedocument.spreadsheetml.styles+xml">
        <DigestMethod Algorithm="http://www.w3.org/2000/09/xmldsig#sha1"/>
        <DigestValue>OykjQOj+knC3qXaIet6DYTmIig4=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6.xml?ContentType=application/vnd.openxmlformats-officedocument.spreadsheetml.worksheet+xml">
        <DigestMethod Algorithm="http://www.w3.org/2000/09/xmldsig#sha1"/>
        <DigestValue>vImiaduDedTcgHAHHH1NdsE9Gos=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5.xml?ContentType=application/vnd.openxmlformats-officedocument.spreadsheetml.worksheet+xml">
        <DigestMethod Algorithm="http://www.w3.org/2000/09/xmldsig#sha1"/>
        <DigestValue>8kQzaKJhTXL20kQuLby2uq1O+hw=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huDSHJdSP0cenF+Bgw7QZQbRBq4=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calcChain.xml?ContentType=application/vnd.openxmlformats-officedocument.spreadsheetml.calcChain+xml">
        <DigestMethod Algorithm="http://www.w3.org/2000/09/xmldsig#sha1"/>
        <DigestValue>IgVHWzf/pjaN29gSLbQ3fanP2I4=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2023-01-30T08:34:54Z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2023-01-30T08:34:54Z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IdbPidtBt4n6GTpWQzxR/3w9ph0=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tQ0oi60893sqYIXmCZtLLhl0WfY=</DigestValue>
    </Reference>
  </SignedInfo>
  <SignatureValue>d8W7TYrWQRn+SHoBCKaZwcgE6updg4Be2lB53BemGCOGE+yVfEL+0wI5puVrqzK8/nTLWGfpTLgn
qR+2YtOnnjqTfiMOhbyMEguGmVlg5RLAX9TPE8qJri0xUjX+hDaxq4HXEMdPvHkW+G+pR1X+Djae
ttKhLwtDYkxqxvflk74=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IgVHWzf/pjaN29gSLbQ3fanP2I4=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UTVr14tAbqHNC2XAF4uYRD5fmsI=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JUy2QJbj4CxbisdQFjNG/2D86MU=</DigestValue>
      </Reference>
      <Reference URI="/xl/styles.xml?ContentType=application/vnd.openxmlformats-officedocument.spreadsheetml.styles+xml">
        <DigestMethod Algorithm="http://www.w3.org/2000/09/xmldsig#sha1"/>
        <DigestValue>OykjQOj+knC3qXaIet6DYTmIig4=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huDSHJdSP0cenF+Bgw7QZQbRBq4=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uPiYkJOhHBX+vt22rvcplxM5hDw=</DigestValue>
      </Reference>
      <Reference URI="/xl/worksheets/sheet3.xml?ContentType=application/vnd.openxmlformats-officedocument.spreadsheetml.worksheet+xml">
        <DigestMethod Algorithm="http://www.w3.org/2000/09/xmldsig#sha1"/>
        <DigestValue>WpkM9J6rPkKPi0DGpgZV+Y5I1Ec=</DigestValue>
      </Reference>
      <Reference URI="/xl/worksheets/sheet4.xml?ContentType=application/vnd.openxmlformats-officedocument.spreadsheetml.worksheet+xml">
        <DigestMethod Algorithm="http://www.w3.org/2000/09/xmldsig#sha1"/>
        <DigestValue>tXD+XHggfQwS3pVcQvgTYUH9N4g=</DigestValue>
      </Reference>
      <Reference URI="/xl/worksheets/sheet5.xml?ContentType=application/vnd.openxmlformats-officedocument.spreadsheetml.worksheet+xml">
        <DigestMethod Algorithm="http://www.w3.org/2000/09/xmldsig#sha1"/>
        <DigestValue>8kQzaKJhTXL20kQuLby2uq1O+hw=</DigestValue>
      </Reference>
      <Reference URI="/xl/worksheets/sheet6.xml?ContentType=application/vnd.openxmlformats-officedocument.spreadsheetml.worksheet+xml">
        <DigestMethod Algorithm="http://www.w3.org/2000/09/xmldsig#sha1"/>
        <DigestValue>vImiaduDedTcgHAHHH1NdsE9Gos=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2023-01-30T08:51:08Z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2023-01-30T08:51:08Z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2022-12-08T04:02:28Z</cp:lastPrinted>
  <dcterms:created xsi:type="dcterms:W3CDTF">2014-09-25T08:23:57Z</dcterms:created>
  <dcterms:modified xsi:type="dcterms:W3CDTF">2023-01-30T03:22:27Z</dcterms:modified>
</cp:coreProperties>
</file>