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"/>
    </mc:Choice>
  </mc:AlternateContent>
  <bookViews>
    <workbookView xWindow="0" yWindow="0" windowWidth="19200" windowHeight="111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0" i="27" l="1"/>
  <c r="E37" i="27" s="1"/>
  <c r="E39" i="27" s="1"/>
  <c r="E31" i="27" l="1"/>
  <c r="E45" i="27" s="1"/>
  <c r="D19" i="27" l="1"/>
  <c r="D18" i="27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<sst xmlns="http://schemas.openxmlformats.org/spreadsheetml/2006/main" count="1388" uniqueCount="597">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</sst>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  <numFmt numFmtId="220" formatCode="0.0000000000000000000"/>
    <numFmt numFmtId="221" formatCode="_(* #,##0.0000000000000000000_);_(* \(#,##0.0000000000000000000\);_(* &quot;-&quot;??_);_(@_)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1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220" fontId="48" fillId="0" borderId="0" xfId="0" applyNumberFormat="1" applyFont="1"/>
    <xf numFmtId="221" fontId="48" fillId="0" borderId="0" xfId="64" applyNumberFormat="1" applyFont="1"/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4" t="s">
        <v>50</v>
      </c>
      <c r="B2" s="325"/>
      <c r="C2" s="325"/>
      <c r="D2" s="325"/>
      <c r="E2" s="325"/>
      <c r="F2" s="32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6" t="s">
        <v>51</v>
      </c>
      <c r="D3" s="326"/>
      <c r="E3" s="326"/>
      <c r="F3" s="326"/>
      <c r="G3" s="326"/>
      <c r="H3" s="326"/>
      <c r="I3" s="326"/>
      <c r="J3" s="326"/>
      <c r="K3" s="326"/>
      <c r="L3" s="326"/>
      <c r="M3" s="308" t="s">
        <v>23</v>
      </c>
      <c r="N3" s="316"/>
      <c r="O3" s="317" t="s">
        <v>24</v>
      </c>
      <c r="P3" s="318"/>
      <c r="Q3" s="308" t="s">
        <v>5</v>
      </c>
      <c r="R3" s="308"/>
      <c r="S3" s="316"/>
      <c r="T3" s="319"/>
      <c r="U3" s="310" t="s">
        <v>26</v>
      </c>
      <c r="V3" s="311"/>
      <c r="W3" s="312" t="s">
        <v>25</v>
      </c>
    </row>
    <row r="4" spans="1:23" ht="12.75" customHeight="1">
      <c r="A4" s="316" t="s">
        <v>27</v>
      </c>
      <c r="B4" s="308" t="s">
        <v>28</v>
      </c>
      <c r="C4" s="308" t="s">
        <v>29</v>
      </c>
      <c r="D4" s="308" t="s">
        <v>30</v>
      </c>
      <c r="E4" s="308" t="s">
        <v>31</v>
      </c>
      <c r="F4" s="308" t="s">
        <v>32</v>
      </c>
      <c r="G4" s="308" t="s">
        <v>33</v>
      </c>
      <c r="H4" s="320" t="s">
        <v>52</v>
      </c>
      <c r="I4" s="308" t="s">
        <v>34</v>
      </c>
      <c r="J4" s="319"/>
      <c r="K4" s="308" t="s">
        <v>35</v>
      </c>
      <c r="L4" s="308" t="s">
        <v>36</v>
      </c>
      <c r="M4" s="308" t="s">
        <v>35</v>
      </c>
      <c r="N4" s="308" t="s">
        <v>37</v>
      </c>
      <c r="O4" s="308" t="s">
        <v>35</v>
      </c>
      <c r="P4" s="308" t="s">
        <v>37</v>
      </c>
      <c r="Q4" s="308" t="s">
        <v>38</v>
      </c>
      <c r="R4" s="308" t="s">
        <v>39</v>
      </c>
      <c r="S4" s="308" t="s">
        <v>36</v>
      </c>
      <c r="T4" s="308" t="s">
        <v>39</v>
      </c>
      <c r="U4" s="320" t="s">
        <v>36</v>
      </c>
      <c r="V4" s="308" t="s">
        <v>39</v>
      </c>
      <c r="W4" s="313"/>
    </row>
    <row r="5" spans="1:23">
      <c r="A5" s="319"/>
      <c r="B5" s="319"/>
      <c r="C5" s="319"/>
      <c r="D5" s="319"/>
      <c r="E5" s="319"/>
      <c r="F5" s="319"/>
      <c r="G5" s="319"/>
      <c r="H5" s="321"/>
      <c r="I5" s="106" t="s">
        <v>40</v>
      </c>
      <c r="J5" s="106" t="s">
        <v>41</v>
      </c>
      <c r="K5" s="319"/>
      <c r="L5" s="319"/>
      <c r="M5" s="319"/>
      <c r="N5" s="319"/>
      <c r="O5" s="319"/>
      <c r="P5" s="319"/>
      <c r="Q5" s="315"/>
      <c r="R5" s="315"/>
      <c r="S5" s="319"/>
      <c r="T5" s="315"/>
      <c r="U5" s="321"/>
      <c r="V5" s="309"/>
      <c r="W5" s="314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2" t="s">
        <v>5</v>
      </c>
      <c r="B179" s="32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9" t="s">
        <v>210</v>
      </c>
      <c r="B1" s="329"/>
      <c r="C1" s="329"/>
      <c r="D1" s="329"/>
      <c r="E1" s="329"/>
      <c r="F1" s="329"/>
      <c r="G1" s="32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0" t="e">
        <f>#REF!</f>
        <v>#REF!</v>
      </c>
      <c r="C2" s="331"/>
      <c r="D2" s="33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2"/>
      <c r="C3" s="332"/>
      <c r="D3" s="33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3">
        <v>41948</v>
      </c>
      <c r="C4" s="333"/>
      <c r="D4" s="33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3">
        <v>41949</v>
      </c>
      <c r="C5" s="333"/>
      <c r="D5" s="33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2">
        <v>111000</v>
      </c>
      <c r="C6" s="332"/>
      <c r="D6" s="33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7">
        <f>+$B$6*$F$7/$C$7</f>
        <v>111000</v>
      </c>
      <c r="C8" s="327"/>
      <c r="D8" s="32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3" t="s">
        <v>226</v>
      </c>
      <c r="C9" s="333"/>
      <c r="D9" s="33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2" t="e">
        <f>VLOOKUP(I11,#REF!,4,0)*1000</f>
        <v>#REF!</v>
      </c>
      <c r="C11" s="332"/>
      <c r="D11" s="33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7" t="e">
        <f>+ ROUND((B11-B19)*F10/C10,0)</f>
        <v>#REF!</v>
      </c>
      <c r="C12" s="327"/>
      <c r="D12" s="32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8" t="s">
        <v>212</v>
      </c>
      <c r="C13" s="328"/>
      <c r="D13" s="32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7">
        <f>+IF($E$13=1,ROUNDDOWN($B$8*$F$10/$C$10,0),IF(MROUND($B$8*$F$10/$C$10,10)-($B$8*$F$10/$C$10)&gt;0,MROUND($B$8*$F$10/$C$10,10)-10,MROUND($B$8*$F$10/$C$10,10)))</f>
        <v>55500</v>
      </c>
      <c r="C14" s="327"/>
      <c r="D14" s="32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7">
        <f>ROUNDDOWN($B$8*$F$10/$C$10,0)-B14</f>
        <v>0</v>
      </c>
      <c r="C15" s="327"/>
      <c r="D15" s="32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8" t="s">
        <v>223</v>
      </c>
      <c r="C16" s="328"/>
      <c r="D16" s="32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2">
        <v>10000</v>
      </c>
      <c r="C17" s="332"/>
      <c r="D17" s="33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7">
        <f>+IF($E$16=1,B17*B15,0)</f>
        <v>0</v>
      </c>
      <c r="C18" s="327"/>
      <c r="D18" s="32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2">
        <v>10000</v>
      </c>
      <c r="C19" s="332"/>
      <c r="D19" s="33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7">
        <f>+B19*B14</f>
        <v>555000000</v>
      </c>
      <c r="C20" s="327"/>
      <c r="D20" s="32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3"/>
      <c r="C21" s="333"/>
      <c r="D21" s="33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4" t="s">
        <v>241</v>
      </c>
      <c r="F23" s="334"/>
      <c r="G23" s="33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6" t="s">
        <v>328</v>
      </c>
      <c r="F1" s="336"/>
      <c r="G1" s="337" t="s">
        <v>329</v>
      </c>
      <c r="H1" s="337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8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8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8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5" t="s">
        <v>398</v>
      </c>
      <c r="C62" s="335" t="s">
        <v>310</v>
      </c>
      <c r="D62" s="335" t="s">
        <v>403</v>
      </c>
      <c r="E62" s="339">
        <v>140130</v>
      </c>
      <c r="F62" s="339">
        <v>7</v>
      </c>
      <c r="G62" s="40">
        <v>215002</v>
      </c>
      <c r="H62" s="40">
        <v>0</v>
      </c>
    </row>
    <row r="63" spans="1:9" s="40" customFormat="1">
      <c r="B63" s="335"/>
      <c r="C63" s="335"/>
      <c r="D63" s="335"/>
      <c r="E63" s="339"/>
      <c r="F63" s="339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0" t="s">
        <v>20</v>
      </c>
      <c r="C32" s="340"/>
      <c r="D32" s="340"/>
      <c r="E32" s="340"/>
      <c r="F32" s="340"/>
      <c r="G32" s="340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0" t="s">
        <v>14</v>
      </c>
      <c r="C39" s="340"/>
      <c r="D39" s="340"/>
      <c r="E39" s="340"/>
      <c r="F39" s="340"/>
      <c r="G39" s="340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1"/>
      <c r="E43" s="342"/>
      <c r="F43" s="342"/>
      <c r="G43" s="342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25" zoomScaleNormal="100" workbookViewId="0">
      <selection activeCell="E48" sqref="E48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8" t="s">
        <v>563</v>
      </c>
      <c r="B1" s="358"/>
      <c r="C1" s="358"/>
      <c r="D1" s="358"/>
      <c r="E1" s="358"/>
      <c r="F1" s="358"/>
    </row>
    <row r="2" spans="1:6" ht="15.75" customHeight="1">
      <c r="A2" s="355" t="s">
        <v>564</v>
      </c>
      <c r="B2" s="355"/>
      <c r="C2" s="355"/>
      <c r="D2" s="355"/>
      <c r="E2" s="355"/>
      <c r="F2" s="355"/>
    </row>
    <row r="3" spans="1:6" ht="19.5" customHeight="1">
      <c r="A3" s="356" t="s">
        <v>584</v>
      </c>
      <c r="B3" s="356"/>
      <c r="C3" s="356"/>
      <c r="D3" s="356"/>
      <c r="E3" s="356"/>
      <c r="F3" s="356"/>
    </row>
    <row r="4" spans="1:6" ht="18" customHeight="1">
      <c r="A4" s="357" t="s">
        <v>565</v>
      </c>
      <c r="B4" s="357"/>
      <c r="C4" s="357"/>
      <c r="D4" s="357"/>
      <c r="E4" s="357"/>
      <c r="F4" s="357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8" t="s">
        <v>566</v>
      </c>
      <c r="B6" s="358"/>
      <c r="C6" s="358"/>
      <c r="D6" s="358"/>
      <c r="E6" s="358"/>
      <c r="F6" s="358"/>
    </row>
    <row r="7" spans="1:6" ht="15.75" customHeight="1">
      <c r="A7" s="358" t="s">
        <v>567</v>
      </c>
      <c r="B7" s="358"/>
      <c r="C7" s="358"/>
      <c r="D7" s="358"/>
      <c r="E7" s="358"/>
      <c r="F7" s="358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80" t="s">
        <v>572</v>
      </c>
      <c r="B18" s="380"/>
      <c r="C18" s="380"/>
      <c r="D18" s="161" t="str">
        <f>"Từ ngày "&amp;TEXT(G18,"dd/mm/yyyy")&amp;" đến "&amp;TEXT(G19,"dd/mm/yyyy")</f>
        <v>Từ ngày 21/11/2022 đến 27/11/2022</v>
      </c>
      <c r="G18" s="176">
        <v>44886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21/11/2022 to 27/11/2022</v>
      </c>
      <c r="G19" s="176">
        <v>44892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44893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68">
        <f>D20</f>
        <v>44893</v>
      </c>
      <c r="E21" s="368"/>
      <c r="F21" s="368"/>
      <c r="G21" s="368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9" t="s">
        <v>531</v>
      </c>
      <c r="B23" s="360"/>
      <c r="C23" s="361" t="s">
        <v>541</v>
      </c>
      <c r="D23" s="360"/>
      <c r="E23" s="184" t="s">
        <v>542</v>
      </c>
      <c r="F23" s="273" t="s">
        <v>560</v>
      </c>
      <c r="H23" s="179"/>
      <c r="K23" s="185"/>
    </row>
    <row r="24" spans="1:11" ht="15.75" customHeight="1">
      <c r="A24" s="362" t="s">
        <v>27</v>
      </c>
      <c r="B24" s="363"/>
      <c r="C24" s="364" t="s">
        <v>330</v>
      </c>
      <c r="D24" s="365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v>44892</v>
      </c>
      <c r="F25" s="191">
        <v>44885</v>
      </c>
      <c r="G25" s="192"/>
      <c r="H25" s="179"/>
      <c r="K25" s="185"/>
    </row>
    <row r="26" spans="1:11" ht="15.75" customHeight="1">
      <c r="A26" s="353" t="s">
        <v>574</v>
      </c>
      <c r="B26" s="354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9"/>
      <c r="F27" s="278"/>
      <c r="H27" s="200"/>
      <c r="K27" s="195"/>
    </row>
    <row r="28" spans="1:11" ht="15.75" customHeight="1">
      <c r="A28" s="351">
        <v>1</v>
      </c>
      <c r="B28" s="352"/>
      <c r="C28" s="201" t="s">
        <v>546</v>
      </c>
      <c r="D28" s="202"/>
      <c r="E28" s="300"/>
      <c r="F28" s="301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66">
        <v>1.1000000000000001</v>
      </c>
      <c r="B30" s="367"/>
      <c r="C30" s="208" t="s">
        <v>586</v>
      </c>
      <c r="D30" s="209"/>
      <c r="E30" s="163">
        <f>F34</f>
        <v>50164652426</v>
      </c>
      <c r="F30" s="284">
        <v>49959005273</v>
      </c>
      <c r="G30" s="210"/>
      <c r="H30" s="211"/>
      <c r="I30" s="210"/>
      <c r="J30" s="210"/>
      <c r="K30" s="185"/>
    </row>
    <row r="31" spans="1:11" ht="15.75" customHeight="1">
      <c r="A31" s="349">
        <v>1.2</v>
      </c>
      <c r="B31" s="350"/>
      <c r="C31" s="212" t="s">
        <v>587</v>
      </c>
      <c r="D31" s="213"/>
      <c r="E31" s="261">
        <f>F35</f>
        <v>9991.93</v>
      </c>
      <c r="F31" s="285">
        <v>9991.7999999999993</v>
      </c>
      <c r="G31" s="210"/>
      <c r="H31" s="211"/>
      <c r="I31" s="210"/>
      <c r="J31" s="210"/>
      <c r="K31" s="185"/>
    </row>
    <row r="32" spans="1:11" ht="15.75" customHeight="1">
      <c r="A32" s="351">
        <v>2</v>
      </c>
      <c r="B32" s="352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6">
        <v>2.1</v>
      </c>
      <c r="B34" s="367"/>
      <c r="C34" s="208" t="s">
        <v>588</v>
      </c>
      <c r="D34" s="209"/>
      <c r="E34" s="163">
        <v>50642209908</v>
      </c>
      <c r="F34" s="284">
        <v>50164652426</v>
      </c>
      <c r="G34" s="210"/>
      <c r="H34" s="211"/>
      <c r="I34" s="210"/>
      <c r="J34" s="210"/>
      <c r="K34" s="216"/>
    </row>
    <row r="35" spans="1:11" ht="15.75" customHeight="1">
      <c r="A35" s="349">
        <v>2.2000000000000002</v>
      </c>
      <c r="B35" s="350"/>
      <c r="C35" s="217" t="s">
        <v>589</v>
      </c>
      <c r="D35" s="207"/>
      <c r="E35" s="261">
        <v>10084.73</v>
      </c>
      <c r="F35" s="285">
        <v>9991.93</v>
      </c>
      <c r="G35" s="210"/>
      <c r="H35" s="211"/>
      <c r="I35" s="210"/>
      <c r="J35" s="210"/>
    </row>
    <row r="36" spans="1:11" ht="15.75" customHeight="1">
      <c r="A36" s="369">
        <v>3</v>
      </c>
      <c r="B36" s="370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6">
        <f>E34-E30</f>
        <v>477557482</v>
      </c>
      <c r="F37" s="289">
        <v>205647153</v>
      </c>
      <c r="G37" s="210"/>
      <c r="H37" s="211"/>
      <c r="I37" s="210"/>
      <c r="J37" s="210"/>
    </row>
    <row r="38" spans="1:11" ht="15.75" customHeight="1">
      <c r="A38" s="371">
        <v>3.1</v>
      </c>
      <c r="B38" s="372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466006031</v>
      </c>
      <c r="F39" s="290">
        <v>792208</v>
      </c>
      <c r="G39" s="210"/>
      <c r="H39" s="211"/>
      <c r="I39" s="210"/>
      <c r="J39" s="210"/>
    </row>
    <row r="40" spans="1:11" ht="15.75" customHeight="1">
      <c r="A40" s="347">
        <v>3.2</v>
      </c>
      <c r="B40" s="348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76">
        <v>11551451</v>
      </c>
      <c r="F41" s="289">
        <v>204854945</v>
      </c>
      <c r="G41" s="210"/>
      <c r="H41" s="211"/>
      <c r="I41" s="210"/>
      <c r="J41" s="210"/>
    </row>
    <row r="42" spans="1:11" ht="15.75" customHeight="1">
      <c r="A42" s="347">
        <v>3.3</v>
      </c>
      <c r="B42" s="348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69">
        <v>4</v>
      </c>
      <c r="B44" s="373">
        <v>4</v>
      </c>
      <c r="C44" s="234" t="s">
        <v>575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70">
        <f>E35/E31-1</f>
        <v>9.2874950084718133E-3</v>
      </c>
      <c r="F45" s="295">
        <v>1.301066874836998E-5</v>
      </c>
      <c r="G45" s="307"/>
      <c r="H45" s="211"/>
      <c r="I45" s="210"/>
      <c r="J45" s="210"/>
    </row>
    <row r="46" spans="1:11" ht="15.75" customHeight="1">
      <c r="A46" s="369">
        <v>5</v>
      </c>
      <c r="B46" s="373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78">
        <v>5.0999999999999996</v>
      </c>
      <c r="B48" s="379"/>
      <c r="C48" s="241" t="s">
        <v>590</v>
      </c>
      <c r="D48" s="209"/>
      <c r="E48" s="303">
        <v>10084.73</v>
      </c>
      <c r="F48" s="298">
        <v>10000</v>
      </c>
      <c r="H48" s="211"/>
      <c r="I48" s="210"/>
      <c r="J48" s="210"/>
    </row>
    <row r="49" spans="1:10" ht="15.75" customHeight="1">
      <c r="A49" s="378">
        <v>5.2</v>
      </c>
      <c r="B49" s="379"/>
      <c r="C49" s="242" t="s">
        <v>591</v>
      </c>
      <c r="D49" s="243"/>
      <c r="E49" s="303">
        <v>9986.9500000000007</v>
      </c>
      <c r="F49" s="298">
        <v>9986.9500000000007</v>
      </c>
      <c r="G49" s="210"/>
      <c r="H49" s="211"/>
      <c r="I49" s="210"/>
      <c r="J49" s="210"/>
    </row>
    <row r="50" spans="1:10" ht="15.75" customHeight="1">
      <c r="A50" s="376">
        <v>6</v>
      </c>
      <c r="B50" s="377"/>
      <c r="C50" s="244" t="s">
        <v>576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78">
        <v>6.1</v>
      </c>
      <c r="B51" s="379">
        <v>6.1</v>
      </c>
      <c r="C51" s="246" t="s">
        <v>592</v>
      </c>
      <c r="D51" s="247"/>
      <c r="E51" s="281"/>
      <c r="F51" s="281"/>
      <c r="G51" s="304"/>
      <c r="H51" s="211"/>
      <c r="I51" s="210"/>
      <c r="J51" s="210"/>
    </row>
    <row r="52" spans="1:10" ht="15.75" customHeight="1">
      <c r="A52" s="378">
        <v>6.2</v>
      </c>
      <c r="B52" s="379"/>
      <c r="C52" s="208" t="s">
        <v>593</v>
      </c>
      <c r="D52" s="241"/>
      <c r="E52" s="305"/>
      <c r="F52" s="281"/>
      <c r="G52" s="302"/>
      <c r="H52" s="211"/>
      <c r="I52" s="210"/>
      <c r="J52" s="210"/>
    </row>
    <row r="53" spans="1:10" ht="15.75" customHeight="1" thickBot="1">
      <c r="A53" s="374">
        <v>6.2</v>
      </c>
      <c r="B53" s="375">
        <v>6.3</v>
      </c>
      <c r="C53" s="248" t="s">
        <v>581</v>
      </c>
      <c r="D53" s="248"/>
      <c r="E53" s="282">
        <v>0</v>
      </c>
      <c r="F53" s="283">
        <v>0</v>
      </c>
      <c r="G53" s="302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4" t="s">
        <v>557</v>
      </c>
      <c r="F55" s="344"/>
    </row>
    <row r="56" spans="1:10">
      <c r="B56" s="251"/>
      <c r="C56" s="253" t="s">
        <v>594</v>
      </c>
      <c r="D56" s="252"/>
      <c r="E56" s="343" t="s">
        <v>558</v>
      </c>
      <c r="F56" s="344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  <c r="E62" s="306"/>
    </row>
    <row r="63" spans="1:10" ht="14.25" customHeight="1">
      <c r="A63" s="255"/>
      <c r="B63" s="255"/>
      <c r="C63" s="253"/>
      <c r="E63" s="345"/>
      <c r="F63" s="345"/>
    </row>
    <row r="64" spans="1:10" ht="14.25" customHeight="1">
      <c r="A64" s="256"/>
      <c r="B64" s="256"/>
      <c r="C64" s="257"/>
      <c r="D64" s="173"/>
      <c r="E64" s="346"/>
      <c r="F64" s="346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7IttIcxeU+/X/tpAmf/+relbzbY=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hDifdDQjb1PrDfrI2mEzgZGdg1U=</DigestValue>
    </Reference>
  </SignedInfo>
  <SignatureValue>fEhqTm8CkxOkCEUk4sjyFiZyK8k++1ijaVnq/kCfoxo3IyHAklHIx0AgN+0PQ4YZ0lfF4kh02b4/
2s024WdHqOdWu/52Tr4X5788/8711EXvYMYJQNoNy96W6m7zIGugYoWKbVZ9o/f8RArnT6xGWyoW
nIjVZ0AuAx5oNyGeyxE=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ghHUyvxurCC76feJFf3imVJC5lU=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6.xml?ContentType=application/vnd.openxmlformats-officedocument.spreadsheetml.worksheet+xml">
        <DigestMethod Algorithm="http://www.w3.org/2000/09/xmldsig#sha1"/>
        <DigestValue>byeZv/+P93cNgv2jkmeas/Dn/Lk=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C9hgiqnBw/QXJrm/orLiUKQdkWY=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d84hFzjzNGlPOmH36BZjsWVHAz8=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worksheets/sheet4.xml?ContentType=application/vnd.openxmlformats-officedocument.spreadsheetml.worksheet+xml">
        <DigestMethod Algorithm="http://www.w3.org/2000/09/xmldsig#sha1"/>
        <DigestValue>nFH3VStPqH/Qgjjlku3AyltvpbA=</DigestValue>
      </Reference>
      <Reference URI="/xl/calcChain.xml?ContentType=application/vnd.openxmlformats-officedocument.spreadsheetml.calcChain+xml">
        <DigestMethod Algorithm="http://www.w3.org/2000/09/xmldsig#sha1"/>
        <DigestValue>UhD3NXVcZnNxCZuR0rCaHLaob98=</DigestValue>
      </Reference>
      <Reference URI="/xl/worksheets/sheet2.xml?ContentType=application/vnd.openxmlformats-officedocument.spreadsheetml.worksheet+xml">
        <DigestMethod Algorithm="http://www.w3.org/2000/09/xmldsig#sha1"/>
        <DigestValue>plVV4VjN/N4T0gw25wkVy4dtrQI=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3.xml?ContentType=application/vnd.openxmlformats-officedocument.spreadsheetml.worksheet+xml">
        <DigestMethod Algorithm="http://www.w3.org/2000/09/xmldsig#sha1"/>
        <DigestValue>9BvDRdqnkbEcliCPxp7IUW9hy9g=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2022-11-28T07:24:03Z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2022-11-28T07:24:03Z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IiUdpQ35x3mHnvHLMvIyb5+LiFE=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2xD8zFYwVLxygyXARKuFp/pdIdE=</DigestValue>
    </Reference>
  </SignedInfo>
  <SignatureValue>EbcWeLFk7lnW3YJzuZ/msS22BrNBdrUAq1w7iTai5SLscM7YuSUC6eX3JPW7CcnP2lbvLp/cXE8v
EMxqxERtkYs8iC02P3+QaynbyjJqW530WqebAKJeUe3HRO+lK0fMrjDuO+FdRsikAgHiXqo0v+he
FdmQBUMYjYb8pJfIKF8=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UhD3NXVcZnNxCZuR0rCaHLaob98=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ghHUyvxurCC76feJFf3imVJC5lU=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d84hFzjzNGlPOmH36BZjsWVHAz8=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plVV4VjN/N4T0gw25wkVy4dtrQI=</DigestValue>
      </Reference>
      <Reference URI="/xl/worksheets/sheet3.xml?ContentType=application/vnd.openxmlformats-officedocument.spreadsheetml.worksheet+xml">
        <DigestMethod Algorithm="http://www.w3.org/2000/09/xmldsig#sha1"/>
        <DigestValue>9BvDRdqnkbEcliCPxp7IUW9hy9g=</DigestValue>
      </Reference>
      <Reference URI="/xl/worksheets/sheet4.xml?ContentType=application/vnd.openxmlformats-officedocument.spreadsheetml.worksheet+xml">
        <DigestMethod Algorithm="http://www.w3.org/2000/09/xmldsig#sha1"/>
        <DigestValue>nFH3VStPqH/Qgjjlku3AyltvpbA=</DigestValue>
      </Reference>
      <Reference URI="/xl/worksheets/sheet5.xml?ContentType=application/vnd.openxmlformats-officedocument.spreadsheetml.worksheet+xml">
        <DigestMethod Algorithm="http://www.w3.org/2000/09/xmldsig#sha1"/>
        <DigestValue>C9hgiqnBw/QXJrm/orLiUKQdkWY=</DigestValue>
      </Reference>
      <Reference URI="/xl/worksheets/sheet6.xml?ContentType=application/vnd.openxmlformats-officedocument.spreadsheetml.worksheet+xml">
        <DigestMethod Algorithm="http://www.w3.org/2000/09/xmldsig#sha1"/>
        <DigestValue>byeZv/+P93cNgv2jkmeas/Dn/Lk=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2022-11-28T10:07:08Z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2022-11-28T10:07:08Z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PHAM THU UYEN</cp:lastModifiedBy>
  <cp:lastPrinted>2022-11-14T10:37:27Z</cp:lastPrinted>
  <dcterms:created xsi:type="dcterms:W3CDTF">2014-09-25T08:23:57Z</dcterms:created>
  <dcterms:modified xsi:type="dcterms:W3CDTF">2022-11-28T07:20:19Z</dcterms:modified>
</cp:coreProperties>
</file>