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REIT\NAV TUAN\"/>
    </mc:Choice>
  </mc:AlternateContent>
  <bookViews>
    <workbookView xWindow="0" yWindow="0" windowWidth="2400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7" l="1"/>
  <c r="F25" i="27" l="1"/>
  <c r="E25" i="27" l="1"/>
  <c r="D20" i="27"/>
  <c r="D21" i="27" s="1"/>
  <c r="D19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<sst xmlns="http://schemas.openxmlformats.org/spreadsheetml/2006/main" count="1409" uniqueCount="616">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</sst>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\ _₫_-;\-* #,##0.00\ _₫_-;_-* &quot;-&quot;??\ _₫_-;_-@_-"/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166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166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6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6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5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43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166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166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6" fontId="10" fillId="0" borderId="19" xfId="65" applyNumberFormat="1" applyFont="1" applyFill="1" applyBorder="1" applyAlignment="1">
      <alignment horizontal="right"/>
    </xf>
    <xf numFmtId="165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37" t="s">
        <v>50</v>
      </c>
      <c r="B2" s="338"/>
      <c r="C2" s="338"/>
      <c r="D2" s="338"/>
      <c r="E2" s="338"/>
      <c r="F2" s="33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39" t="s">
        <v>51</v>
      </c>
      <c r="D3" s="339"/>
      <c r="E3" s="339"/>
      <c r="F3" s="339"/>
      <c r="G3" s="339"/>
      <c r="H3" s="339"/>
      <c r="I3" s="339"/>
      <c r="J3" s="339"/>
      <c r="K3" s="339"/>
      <c r="L3" s="339"/>
      <c r="M3" s="340" t="s">
        <v>23</v>
      </c>
      <c r="N3" s="347"/>
      <c r="O3" s="354" t="s">
        <v>24</v>
      </c>
      <c r="P3" s="355"/>
      <c r="Q3" s="340" t="s">
        <v>5</v>
      </c>
      <c r="R3" s="340"/>
      <c r="S3" s="347"/>
      <c r="T3" s="342"/>
      <c r="U3" s="349" t="s">
        <v>26</v>
      </c>
      <c r="V3" s="350"/>
      <c r="W3" s="351" t="s">
        <v>25</v>
      </c>
    </row>
    <row r="4" spans="1:23" ht="12.75" customHeight="1">
      <c r="A4" s="347" t="s">
        <v>27</v>
      </c>
      <c r="B4" s="340" t="s">
        <v>28</v>
      </c>
      <c r="C4" s="340" t="s">
        <v>29</v>
      </c>
      <c r="D4" s="340" t="s">
        <v>30</v>
      </c>
      <c r="E4" s="340" t="s">
        <v>31</v>
      </c>
      <c r="F4" s="340" t="s">
        <v>32</v>
      </c>
      <c r="G4" s="340" t="s">
        <v>33</v>
      </c>
      <c r="H4" s="343" t="s">
        <v>52</v>
      </c>
      <c r="I4" s="340" t="s">
        <v>34</v>
      </c>
      <c r="J4" s="342"/>
      <c r="K4" s="340" t="s">
        <v>35</v>
      </c>
      <c r="L4" s="340" t="s">
        <v>36</v>
      </c>
      <c r="M4" s="340" t="s">
        <v>35</v>
      </c>
      <c r="N4" s="340" t="s">
        <v>37</v>
      </c>
      <c r="O4" s="340" t="s">
        <v>35</v>
      </c>
      <c r="P4" s="340" t="s">
        <v>37</v>
      </c>
      <c r="Q4" s="340" t="s">
        <v>38</v>
      </c>
      <c r="R4" s="340" t="s">
        <v>39</v>
      </c>
      <c r="S4" s="340" t="s">
        <v>36</v>
      </c>
      <c r="T4" s="340" t="s">
        <v>39</v>
      </c>
      <c r="U4" s="343" t="s">
        <v>36</v>
      </c>
      <c r="V4" s="340" t="s">
        <v>39</v>
      </c>
      <c r="W4" s="352"/>
    </row>
    <row r="5" spans="1:23">
      <c r="A5" s="342"/>
      <c r="B5" s="342"/>
      <c r="C5" s="342"/>
      <c r="D5" s="342"/>
      <c r="E5" s="342"/>
      <c r="F5" s="342"/>
      <c r="G5" s="342"/>
      <c r="H5" s="344"/>
      <c r="I5" s="106" t="s">
        <v>40</v>
      </c>
      <c r="J5" s="106" t="s">
        <v>41</v>
      </c>
      <c r="K5" s="342"/>
      <c r="L5" s="342"/>
      <c r="M5" s="342"/>
      <c r="N5" s="342"/>
      <c r="O5" s="342"/>
      <c r="P5" s="342"/>
      <c r="Q5" s="341"/>
      <c r="R5" s="341"/>
      <c r="S5" s="342"/>
      <c r="T5" s="341"/>
      <c r="U5" s="344"/>
      <c r="V5" s="348"/>
      <c r="W5" s="35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45" t="s">
        <v>5</v>
      </c>
      <c r="B179" s="34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61" t="s">
        <v>210</v>
      </c>
      <c r="B1" s="361"/>
      <c r="C1" s="361"/>
      <c r="D1" s="361"/>
      <c r="E1" s="361"/>
      <c r="F1" s="361"/>
      <c r="G1" s="36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2" t="e">
        <f>#REF!</f>
        <v>#REF!</v>
      </c>
      <c r="C2" s="363"/>
      <c r="D2" s="36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0"/>
      <c r="C3" s="360"/>
      <c r="D3" s="36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56">
        <v>41948</v>
      </c>
      <c r="C4" s="356"/>
      <c r="D4" s="35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56">
        <v>41949</v>
      </c>
      <c r="C5" s="356"/>
      <c r="D5" s="35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0">
        <v>111000</v>
      </c>
      <c r="C6" s="360"/>
      <c r="D6" s="36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8">
        <f>+$B$6*$F$7/$C$7</f>
        <v>111000</v>
      </c>
      <c r="C8" s="358"/>
      <c r="D8" s="35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56" t="s">
        <v>226</v>
      </c>
      <c r="C9" s="356"/>
      <c r="D9" s="35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0" t="e">
        <f>VLOOKUP(I11,#REF!,4,0)*1000</f>
        <v>#REF!</v>
      </c>
      <c r="C11" s="360"/>
      <c r="D11" s="36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8" t="e">
        <f>+ ROUND((B11-B19)*F10/C10,0)</f>
        <v>#REF!</v>
      </c>
      <c r="C12" s="358"/>
      <c r="D12" s="35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9" t="s">
        <v>212</v>
      </c>
      <c r="C13" s="359"/>
      <c r="D13" s="35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8">
        <f>+IF($E$13=1,ROUNDDOWN($B$8*$F$10/$C$10,0),IF(MROUND($B$8*$F$10/$C$10,10)-($B$8*$F$10/$C$10)&gt;0,MROUND($B$8*$F$10/$C$10,10)-10,MROUND($B$8*$F$10/$C$10,10)))</f>
        <v>55500</v>
      </c>
      <c r="C14" s="358"/>
      <c r="D14" s="35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8">
        <f>ROUNDDOWN($B$8*$F$10/$C$10,0)-B14</f>
        <v>0</v>
      </c>
      <c r="C15" s="358"/>
      <c r="D15" s="35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9" t="s">
        <v>223</v>
      </c>
      <c r="C16" s="359"/>
      <c r="D16" s="35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0">
        <v>10000</v>
      </c>
      <c r="C17" s="360"/>
      <c r="D17" s="36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8">
        <f>+IF($E$16=1,B17*B15,0)</f>
        <v>0</v>
      </c>
      <c r="C18" s="358"/>
      <c r="D18" s="35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0">
        <v>10000</v>
      </c>
      <c r="C19" s="360"/>
      <c r="D19" s="36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8">
        <f>+B19*B14</f>
        <v>555000000</v>
      </c>
      <c r="C20" s="358"/>
      <c r="D20" s="35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56"/>
      <c r="C21" s="356"/>
      <c r="D21" s="35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57" t="s">
        <v>241</v>
      </c>
      <c r="F23" s="357"/>
      <c r="G23" s="35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zoomScaleNormal="100" workbookViewId="0">
      <selection activeCell="G8" sqref="G8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5" t="s">
        <v>588</v>
      </c>
      <c r="B1" s="385"/>
      <c r="C1" s="385"/>
      <c r="D1" s="385"/>
      <c r="E1" s="385"/>
      <c r="F1" s="385"/>
    </row>
    <row r="2" spans="1:9" ht="15.75" customHeight="1">
      <c r="A2" s="404" t="s">
        <v>589</v>
      </c>
      <c r="B2" s="404"/>
      <c r="C2" s="404"/>
      <c r="D2" s="404"/>
      <c r="E2" s="404"/>
      <c r="F2" s="404"/>
    </row>
    <row r="3" spans="1:9" ht="25.5" customHeight="1">
      <c r="A3" s="405" t="s">
        <v>590</v>
      </c>
      <c r="B3" s="405"/>
      <c r="C3" s="405"/>
      <c r="D3" s="405"/>
      <c r="E3" s="405"/>
      <c r="F3" s="405"/>
    </row>
    <row r="4" spans="1:9" ht="26.25" customHeight="1">
      <c r="A4" s="406" t="s">
        <v>591</v>
      </c>
      <c r="B4" s="406"/>
      <c r="C4" s="406"/>
      <c r="D4" s="406"/>
      <c r="E4" s="406"/>
      <c r="F4" s="40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96" t="s">
        <v>596</v>
      </c>
      <c r="B18" s="396"/>
      <c r="C18" s="396"/>
      <c r="D18" s="161" t="str">
        <f>"Từ ngày "&amp;TEXT(G18,"dd/mm/yyyy;@")&amp;" đến "&amp;TEXT(G19,"dd/mm/yyyy;@")</f>
        <v>Từ ngày 04/05/2022 đến 10/05/2022</v>
      </c>
      <c r="G18" s="169">
        <v>44685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04/05/2022 to 10/05/2022</v>
      </c>
      <c r="G19" s="169">
        <v>44691</v>
      </c>
      <c r="H19" s="202"/>
    </row>
    <row r="20" spans="1:11" s="177" customFormat="1" ht="15.75" customHeight="1">
      <c r="A20" s="396" t="s">
        <v>592</v>
      </c>
      <c r="B20" s="396"/>
      <c r="C20" s="396"/>
      <c r="D20" s="161">
        <f>G19+2</f>
        <v>44693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44693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397" t="s">
        <v>531</v>
      </c>
      <c r="B23" s="398"/>
      <c r="C23" s="399" t="s">
        <v>542</v>
      </c>
      <c r="D23" s="398"/>
      <c r="E23" s="185" t="s">
        <v>543</v>
      </c>
      <c r="F23" s="186" t="s">
        <v>577</v>
      </c>
      <c r="K23" s="187"/>
    </row>
    <row r="24" spans="1:11" ht="15.75" customHeight="1">
      <c r="A24" s="400" t="s">
        <v>27</v>
      </c>
      <c r="B24" s="401"/>
      <c r="C24" s="402" t="s">
        <v>330</v>
      </c>
      <c r="D24" s="403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44691</v>
      </c>
      <c r="F25" s="282">
        <f>G18-1</f>
        <v>44684</v>
      </c>
      <c r="G25" s="182"/>
      <c r="K25" s="187"/>
    </row>
    <row r="26" spans="1:11" ht="15.75" customHeight="1">
      <c r="A26" s="407" t="s">
        <v>597</v>
      </c>
      <c r="B26" s="408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409">
        <v>1</v>
      </c>
      <c r="B28" s="410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411">
        <v>1.1000000000000001</v>
      </c>
      <c r="B30" s="412"/>
      <c r="C30" s="210" t="s">
        <v>599</v>
      </c>
      <c r="D30" s="211"/>
      <c r="E30" s="286">
        <v>58476172244.113457</v>
      </c>
      <c r="F30" s="311">
        <v>56834670204.113457</v>
      </c>
      <c r="G30" s="212"/>
      <c r="H30" s="213"/>
      <c r="I30" s="212"/>
      <c r="K30" s="187"/>
    </row>
    <row r="31" spans="1:11" ht="15.75" customHeight="1">
      <c r="A31" s="413">
        <v>1.2</v>
      </c>
      <c r="B31" s="414"/>
      <c r="C31" s="214" t="s">
        <v>600</v>
      </c>
      <c r="D31" s="215"/>
      <c r="E31" s="333">
        <v>11695.23</v>
      </c>
      <c r="F31" s="312">
        <v>11366.93</v>
      </c>
      <c r="G31" s="212"/>
      <c r="H31" s="213"/>
      <c r="I31" s="212"/>
      <c r="K31" s="187"/>
    </row>
    <row r="32" spans="1:11" ht="15.75" customHeight="1">
      <c r="A32" s="409">
        <v>2</v>
      </c>
      <c r="B32" s="410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9">
        <v>2.1</v>
      </c>
      <c r="B34" s="380"/>
      <c r="C34" s="210" t="s">
        <v>601</v>
      </c>
      <c r="D34" s="211"/>
      <c r="E34" s="286">
        <v>58345021716</v>
      </c>
      <c r="F34" s="311">
        <v>58476172244.113457</v>
      </c>
      <c r="G34" s="218"/>
      <c r="H34" s="213"/>
      <c r="I34" s="212"/>
      <c r="K34" s="219"/>
    </row>
    <row r="35" spans="1:11" ht="15.75" customHeight="1">
      <c r="A35" s="394">
        <v>2.2000000000000002</v>
      </c>
      <c r="B35" s="395"/>
      <c r="C35" s="220" t="s">
        <v>602</v>
      </c>
      <c r="D35" s="209"/>
      <c r="E35" s="287">
        <v>11669</v>
      </c>
      <c r="F35" s="312">
        <v>11695.23</v>
      </c>
      <c r="G35" s="280"/>
      <c r="H35" s="213"/>
      <c r="I35" s="212"/>
    </row>
    <row r="36" spans="1:11" ht="15.75" customHeight="1">
      <c r="A36" s="372">
        <v>3</v>
      </c>
      <c r="B36" s="374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v>-131150528.11345673</v>
      </c>
      <c r="F37" s="316">
        <v>1641502040</v>
      </c>
      <c r="G37" s="227"/>
      <c r="H37" s="213"/>
      <c r="I37" s="212"/>
    </row>
    <row r="38" spans="1:11" ht="15.75" customHeight="1">
      <c r="A38" s="390">
        <v>3.1</v>
      </c>
      <c r="B38" s="391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v>-131150528.11345673</v>
      </c>
      <c r="F39" s="316">
        <v>1641502040</v>
      </c>
      <c r="G39" s="218"/>
      <c r="H39" s="213"/>
      <c r="I39" s="212"/>
    </row>
    <row r="40" spans="1:11" ht="15.75" customHeight="1">
      <c r="A40" s="381">
        <v>3.2</v>
      </c>
      <c r="B40" s="382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72">
        <v>4</v>
      </c>
      <c r="B42" s="373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v>-26.229999999999563</v>
      </c>
      <c r="F43" s="319">
        <v>328.29999999999927</v>
      </c>
      <c r="G43" s="334"/>
      <c r="H43" s="213"/>
      <c r="I43" s="212"/>
    </row>
    <row r="44" spans="1:11" ht="15.75" customHeight="1">
      <c r="A44" s="372">
        <v>5</v>
      </c>
      <c r="B44" s="373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9">
        <v>5.0999999999999996</v>
      </c>
      <c r="B46" s="380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9">
        <v>5.2</v>
      </c>
      <c r="B47" s="380"/>
      <c r="C47" s="242" t="s">
        <v>604</v>
      </c>
      <c r="D47" s="209"/>
      <c r="E47" s="297">
        <v>56834670204</v>
      </c>
      <c r="F47" s="322">
        <v>56834670204</v>
      </c>
      <c r="G47" s="281"/>
      <c r="H47" s="213"/>
      <c r="I47" s="212"/>
    </row>
    <row r="48" spans="1:11" ht="15.75" customHeight="1">
      <c r="A48" s="392" t="s">
        <v>598</v>
      </c>
      <c r="B48" s="393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72">
        <v>1</v>
      </c>
      <c r="B50" s="374"/>
      <c r="C50" s="203" t="s">
        <v>559</v>
      </c>
      <c r="D50" s="248"/>
      <c r="E50" s="303">
        <v>9850</v>
      </c>
      <c r="F50" s="323">
        <v>9700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72">
        <v>2</v>
      </c>
      <c r="B52" s="373"/>
      <c r="C52" s="249" t="s">
        <v>561</v>
      </c>
      <c r="D52" s="250"/>
      <c r="E52" s="303">
        <v>9300</v>
      </c>
      <c r="F52" s="325">
        <v>9850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77">
        <v>3</v>
      </c>
      <c r="B54" s="378"/>
      <c r="C54" s="221" t="s">
        <v>563</v>
      </c>
      <c r="D54" s="229"/>
      <c r="E54" s="304">
        <v>-5.5837563451776651E-2</v>
      </c>
      <c r="F54" s="326">
        <v>1.5463917525773196E-2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77">
        <v>4</v>
      </c>
      <c r="B56" s="378"/>
      <c r="C56" s="386" t="s">
        <v>605</v>
      </c>
      <c r="D56" s="387"/>
      <c r="E56" s="305"/>
      <c r="F56" s="327"/>
      <c r="H56" s="213"/>
      <c r="I56" s="212"/>
    </row>
    <row r="57" spans="1:9" ht="15.75" customHeight="1">
      <c r="A57" s="252"/>
      <c r="B57" s="253"/>
      <c r="C57" s="388"/>
      <c r="D57" s="389"/>
      <c r="E57" s="302"/>
      <c r="F57" s="324"/>
      <c r="H57" s="213"/>
      <c r="I57" s="212"/>
    </row>
    <row r="58" spans="1:9" ht="15.75" customHeight="1">
      <c r="A58" s="379">
        <v>4.0999999999999996</v>
      </c>
      <c r="B58" s="380"/>
      <c r="C58" s="254" t="s">
        <v>606</v>
      </c>
      <c r="D58" s="255"/>
      <c r="E58" s="294">
        <v>-2369</v>
      </c>
      <c r="F58" s="319">
        <v>-1845.2299999999996</v>
      </c>
      <c r="G58" s="212"/>
      <c r="H58" s="213"/>
      <c r="I58" s="212"/>
    </row>
    <row r="59" spans="1:9" ht="15.75" customHeight="1">
      <c r="A59" s="381">
        <v>4.2</v>
      </c>
      <c r="B59" s="382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v>-0.20301653954923302</v>
      </c>
      <c r="F60" s="329">
        <v>-0.15777628999173163</v>
      </c>
      <c r="G60" s="251"/>
      <c r="H60" s="213"/>
      <c r="I60" s="212"/>
    </row>
    <row r="61" spans="1:9" ht="15.75" customHeight="1">
      <c r="A61" s="377">
        <v>5</v>
      </c>
      <c r="B61" s="378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9">
        <v>5.0999999999999996</v>
      </c>
      <c r="B63" s="380"/>
      <c r="C63" s="241" t="s">
        <v>607</v>
      </c>
      <c r="D63" s="260"/>
      <c r="E63" s="297">
        <v>23450</v>
      </c>
      <c r="F63" s="322">
        <v>31200</v>
      </c>
      <c r="G63" s="218"/>
      <c r="H63" s="213"/>
      <c r="I63" s="212"/>
    </row>
    <row r="64" spans="1:9" ht="15.75" customHeight="1" thickBot="1">
      <c r="A64" s="383">
        <v>5.2</v>
      </c>
      <c r="B64" s="384"/>
      <c r="C64" s="261" t="s">
        <v>608</v>
      </c>
      <c r="D64" s="262"/>
      <c r="E64" s="310">
        <v>9300</v>
      </c>
      <c r="F64" s="332">
        <v>9600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376" t="s">
        <v>572</v>
      </c>
      <c r="F69" s="376"/>
    </row>
    <row r="70" spans="1:8">
      <c r="B70" s="275" t="s">
        <v>611</v>
      </c>
      <c r="D70" s="266"/>
      <c r="E70" s="375" t="s">
        <v>573</v>
      </c>
      <c r="F70" s="376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70866141732283472" right="0.43307086614173229" top="0.39370078740157483" bottom="0.19685039370078741" header="0" footer="0"/>
  <pageSetup paperSize="9"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Vl/ngLmWNY9/HKsGA9+mhrkZZcQ=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1Sfip/bJBhRqDRKUSryVEtoyj6w=</DigestValue>
    </Reference>
  </SignedInfo>
  <SignatureValue>DgGQQ/YdVUDsuyiojA3+sivoppYwgJddnJxJ76X8NuW57YYsnzkSI+iUdGRYv7Yqtb/vFbwlOL34
takP2d/Pl/ZnKstkI/NuhH3YrK0A4rKmQ9hDPPol+SDJSiwKBSwFQQzlBZEg3Y5YlnT2u5Hcn2Ke
Xs0HajLwQ/P3JdqCaCQ=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Cy3Z8jlnNXXMKOeVzQFX9s2Zm6k=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iiRyfUUJrtwHhxGX5k+bc48RkR8=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QL2M5uu+pGDeU4+cqiHbq8f9UTM=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R/YZBw+XmgvG6zWXMio29yd2mAM=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DRrC/X81EqqyMTN7pm9eu1S5nTE=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2022-05-11T07:32:17Z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2022-05-11T07:32:17Z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Z1Sd2XJtQnt792hqYPOe+JkEk28=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ydCMkB+yRBkd1GYNuH/0yxTReMk=</DigestValue>
    </Reference>
  </SignedInfo>
  <SignatureValue>awyrljNElvdAZ4VMiwXCyIQlFz8G9RCFpx2snJiH0osdAOr81UuPBZZkns/MiXbOL2QL+GwW/D1h
C1/xbrtu1WBBOxYvKrmvVqpjEvd+aG/7jxkcm4SHQJt2Tl02d29gMVdwwpML0kf+rdRBGV4h6PSc
XaGYiV8cZg5K/ssQLWs=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QL2M5uu+pGDeU4+cqiHbq8f9UTM=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iiRyfUUJrtwHhxGX5k+bc48RkR8=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R/YZBw+XmgvG6zWXMio29yd2mAM=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DRrC/X81EqqyMTN7pm9eu1S5nTE=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Cy3Z8jlnNXXMKOeVzQFX9s2Zm6k=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2022-05-11T08:43:29Z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2022-05-11T08:43:29Z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2022-05-11T07:28:43Z</cp:lastPrinted>
  <dcterms:created xsi:type="dcterms:W3CDTF">2014-09-25T08:23:57Z</dcterms:created>
  <dcterms:modified xsi:type="dcterms:W3CDTF">2022-05-11T07:28:47Z</dcterms:modified>
</cp:coreProperties>
</file>