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9200" windowHeight="1119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  <sheet name="Sheet1" sheetId="28" r:id="rId9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4562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27" l="1"/>
  <c r="E39" i="27" s="1"/>
  <c r="E45" i="27" l="1"/>
  <c r="F45" i="27"/>
  <c r="F39" i="27"/>
  <c r="F37" i="27"/>
  <c r="F25" i="27"/>
  <c r="D21" i="27"/>
  <c r="E25" i="27" l="1"/>
  <c r="D19" i="27"/>
  <c r="D18" i="27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<sst xmlns="http://schemas.openxmlformats.org/spreadsheetml/2006/main" count="1388" uniqueCount="597">
  <si>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</si>
  <si>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</si>
  <si>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</si>
  <si>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</si>
  <si>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</si>
  <si>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</si>
  <si>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</si>
  <si>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</si>
  <si>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</si>
  <si>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</si>
  <si>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</si>
  <si>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</si>
  <si>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</si>
  <si>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</si>
  <si>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</si>
  <si>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</si>
  <si>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</si>
  <si>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</si>
  <si>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</si>
  <si>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</si>
  <si>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</si>
  <si>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</si>
  <si>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</si>
  <si>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</si>
  <si>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</si>
  <si>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</si>
  <si>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</si>
  <si>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</si>
  <si>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</si>
  <si>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</si>
  <si>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</si>
  <si>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</si>
  <si>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</si>
  <si>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</si>
  <si>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</si>
  <si>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</si>
  <si>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</si>
  <si>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</si>
  <si>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</si>
  <si>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</si>
  <si>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</si>
  <si>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</si>
  <si>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</si>
  <si>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</si>
  <si>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</si>
  <si>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</si>
  <si>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</si>
  <si>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</si>
  <si>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</si>
  <si>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</si>
  <si>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</si>
  <si>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</si>
  <si>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</si>
  <si>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</si>
  <si>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</si>
  <si>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</si>
  <si>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</si>
  <si>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</si>
  <si>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</si>
  <si>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</si>
  <si>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</si>
  <si>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</si>
  <si>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</si>
  <si>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</si>
  <si>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</si>
  <si>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</si>
  <si>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</si>
  <si>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</si>
  <si>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</si>
  <si>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</si>
  <si>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</si>
  <si>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</si>
  <si>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</si>
  <si>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</si>
  <si>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</si>
  <si>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</si>
  <si>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</si>
  <si>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</si>
  <si>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</si>
  <si>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</si>
  <si>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</si>
  <si>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</si>
  <si>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</si>
  <si>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</si>
  <si>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</si>
  <si>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</si>
  <si>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</si>
  <si>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</si>
  <si>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</si>
  <si>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</si>
  <si>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</si>
  <si>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</si>
  <si>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</si>
  <si>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</si>
  <si>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</si>
  <si>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</si>
  <si>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</si>
  <si>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</si>
  <si>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</si>
  <si>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</si>
  <si>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</si>
  <si>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</si>
  <si>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</si>
  <si>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</si>
  <si>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</si>
  <si>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</si>
  <si>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</si>
  <si>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</si>
  <si>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</si>
  <si>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</si>
  <si>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</si>
  <si>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</si>
  <si>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</si>
  <si>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</si>
  <si>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</si>
  <si>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</si>
  <si>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</si>
  <si>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</si>
  <si>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</si>
  <si>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</si>
  <si>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</si>
  <si>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</si>
  <si>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</si>
  <si>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</si>
  <si>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</si>
  <si>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</si>
  <si>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</si>
  <si>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</si>
  <si>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</si>
  <si>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</si>
  <si>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</si>
  <si>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</si>
  <si>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</si>
  <si>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</si>
  <si>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</si>
  <si>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</si>
  <si>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</si>
  <si>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</si>
  <si>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</si>
  <si>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</si>
  <si>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</si>
  <si>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</si>
  <si>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</si>
  <si>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</si>
  <si>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</si>
  <si>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</si>
  <si>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</si>
  <si>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</si>
  <si>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</si>
  <si>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</si>
  <si>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</si>
  <si>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</si>
  <si>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</si>
  <si>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</si>
  <si>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</si>
  <si>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</si>
  <si>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</si>
  <si>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</si>
  <si>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</si>
  <si>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</si>
  <si>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</si>
  <si>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</si>
  <si>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</si>
  <si>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</si>
  <si>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</si>
  <si>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</si>
  <si>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</si>
  <si>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</si>
  <si>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</si>
  <si>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</si>
  <si>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</si>
  <si>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</si>
  <si>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</si>
  <si>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</si>
  <si>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</si>
  <si>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</si>
  <si>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</si>
  <si>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</si>
  <si>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</si>
  <si>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</si>
  <si>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</si>
  <si>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</si>
  <si>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</si>
  <si>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</si>
  <si>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</si>
  <si>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</si>
  <si>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</si>
  <si>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</si>
  <si>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</si>
  <si>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</si>
  <si>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</si>
  <si>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</si>
  <si>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</si>
  <si>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</si>
  <si>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</si>
  <si>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</si>
  <si>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</si>
  <si>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</si>
  <si>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</si>
  <si>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</si>
  <si>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</si>
  <si>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</si>
  <si>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</si>
  <si>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</si>
  <si>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</si>
  <si>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</si>
  <si>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</si>
  <si>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</si>
  <si>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</si>
  <si>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</si>
  <si>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</si>
  <si>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</si>
  <si>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</si>
  <si>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</si>
  <si>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</si>
  <si>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</si>
  <si>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</si>
  <si>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</si>
  <si>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</si>
  <si>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</si>
  <si>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</si>
  <si>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</si>
  <si>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</si>
  <si>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</si>
  <si>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</si>
  <si>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</si>
  <si>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</si>
  <si>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</si>
  <si>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</si>
  <si>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</si>
  <si>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</si>
  <si>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</si>
  <si>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</si>
  <si>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</si>
  <si>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</si>
  <si>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</si>
  <si>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</si>
  <si>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</si>
  <si>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</si>
  <si>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</si>
  <si>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</si>
  <si>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</si>
  <si>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</si>
  <si>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</si>
  <si>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</si>
  <si>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</si>
  <si>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</si>
  <si>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</si>
  <si>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</si>
  <si>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</si>
  <si>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</si>
  <si>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</si>
  <si>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</si>
  <si>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</si>
  <si>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</si>
  <si>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</si>
  <si>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</si>
  <si>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</si>
  <si>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</si>
  <si>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</si>
  <si>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</si>
  <si>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</si>
  <si>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</si>
  <si>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</si>
  <si>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</si>
  <si>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</si>
  <si>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</si>
  <si>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</si>
  <si>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</si>
  <si>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</si>
  <si>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</si>
  <si>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</si>
  <si>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</si>
  <si>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</si>
  <si>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</si>
  <si>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</si>
  <si>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</si>
  <si>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</si>
  <si>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</si>
  <si>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</si>
  <si>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</si>
  <si>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</si>
  <si>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</si>
  <si>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</si>
  <si>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</si>
  <si>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</si>
  <si>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</si>
  <si>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</si>
  <si>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</si>
  <si>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</si>
  <si>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</si>
  <si>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</si>
  <si>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</si>
  <si>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</si>
  <si>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</si>
  <si>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</si>
  <si>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</si>
  <si>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</si>
  <si>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</si>
  <si>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</si>
  <si>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</si>
  <si>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</si>
  <si>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</si>
  <si>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</si>
  <si>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</si>
  <si>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</si>
  <si>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</si>
  <si>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</si>
  <si>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</si>
  <si>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</si>
  <si>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</si>
  <si>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</si>
  <si>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</si>
  <si>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</si>
  <si>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</si>
  <si>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</si>
  <si>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</si>
  <si>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</si>
  <si>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</si>
  <si>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</si>
  <si>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</si>
  <si>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</si>
  <si>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</si>
  <si>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</si>
  <si>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</si>
  <si>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</si>
  <si>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</si>
  <si>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</si>
  <si>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</si>
  <si>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</si>
  <si>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</si>
  <si>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</si>
  <si>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</si>
  <si>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</si>
  <si>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</si>
  <si>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</si>
  <si>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</si>
  <si>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</si>
  <si>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</si>
  <si>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</si>
  <si>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</si>
  <si>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</si>
  <si>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</si>
  <si>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</si>
  <si>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</si>
  <si>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</si>
  <si>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</si>
  <si>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</si>
  <si>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</si>
  <si>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</si>
  <si>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</si>
  <si>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</si>
  <si>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</si>
  <si>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</si>
  <si>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</si>
  <si>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</si>
  <si>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</si>
  <si>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</si>
  <si>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</si>
  <si>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</si>
  <si>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</si>
  <si>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</si>
  <si>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</si>
  <si>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</si>
  <si>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</si>
  <si>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</si>
  <si>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</si>
  <si>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</si>
  <si>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</si>
  <si>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</si>
  <si>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</si>
  <si>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</si>
  <si>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</si>
  <si>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</si>
  <si>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</si>
  <si>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</si>
  <si>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</si>
  <si>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</si>
  <si>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</si>
  <si>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</si>
  <si>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</si>
  <si>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</si>
  <si>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</si>
  <si>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</si>
  <si>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</si>
  <si>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</si>
  <si>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</si>
  <si>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</si>
  <si>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</si>
  <si>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</si>
  <si>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</si>
  <si>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</si>
  <si>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</si>
  <si>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</si>
  <si>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</si>
  <si>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</si>
  <si>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</si>
  <si>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</si>
  <si>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</si>
  <si>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</si>
  <si>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</si>
  <si>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</si>
  <si>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</si>
  <si>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</si>
  <si>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</si>
  <si>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</si>
  <si>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</si>
  <si>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</si>
  <si>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</si>
  <si>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</si>
  <si>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</si>
  <si>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</si>
  <si>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</si>
  <si>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</si>
  <si>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</si>
  <si>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</si>
  <si>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</si>
  <si>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</si>
  <si>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</si>
  <si>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</si>
  <si>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</si>
  <si>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</si>
  <si>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</si>
  <si>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</si>
  <si>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</si>
  <si>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</si>
  <si>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</si>
  <si>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</si>
  <si>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</si>
  <si>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</si>
  <si>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</si>
  <si>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</si>
  <si>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</si>
  <si>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</si>
  <si>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</si>
  <si>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</si>
  <si>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</si>
  <si>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</si>
  <si>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</si>
  <si>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</si>
  <si>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</si>
  <si>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</si>
  <si>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</si>
  <si>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</si>
  <si>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</si>
  <si>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</si>
  <si>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</si>
  <si>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</si>
  <si>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</si>
  <si>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</si>
  <si>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</si>
  <si>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</si>
  <si>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</si>
  <si>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</si>
  <si>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</si>
  <si>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</si>
  <si>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</si>
  <si>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</si>
  <si>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</si>
  <si>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</si>
  <si>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</si>
  <si>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</si>
  <si>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</si>
  <si>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</si>
  <si>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</si>
  <si>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</si>
  <si>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</si>
  <si>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</si>
  <si>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</si>
  <si>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</si>
  <si>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</si>
  <si>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</si>
  <si>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</si>
  <si>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</si>
  <si>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</si>
  <si>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</si>
  <si>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</si>
  <si>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</si>
  <si>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</si>
  <si>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</si>
  <si>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</si>
  <si>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</si>
  <si>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</si>
  <si>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</si>
  <si>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</si>
  <si>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</si>
  <si>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</si>
  <si>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</si>
  <si>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</si>
  <si>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</si>
  <si>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</si>
  <si>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</si>
  <si>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</si>
  <si>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</si>
  <si>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</si>
  <si>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</si>
  <si>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</si>
  <si>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</si>
  <si>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</si>
  <si>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</si>
  <si>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</si>
  <si>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</si>
  <si>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</si>
  <si>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</si>
  <si>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</si>
  <si>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</si>
  <si>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</si>
  <si>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</si>
  <si>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</si>
  <si>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</si>
  <si>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</si>
  <si>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</si>
  <si>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</si>
  <si>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</si>
  <si>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</si>
  <si>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</si>
  <si>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</si>
  <si>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</si>
  <si>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</si>
  <si>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</si>
  <si>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</si>
  <si>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</si>
  <si>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</si>
  <si>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</si>
  <si>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</si>
  <si>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</si>
  <si>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</si>
  <si>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</si>
  <si>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</si>
  <si>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</si>
  <si>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</si>
  <si>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</si>
  <si>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</si>
  <si>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</si>
  <si>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</si>
  <si>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</si>
  <si>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</si>
  <si>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</si>
  <si>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</si>
  <si>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</si>
  <si>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</si>
  <si>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</si>
  <si>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</si>
  <si>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</si>
  <si>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</si>
  <si>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</si>
  <si>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</si>
  <si>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</si>
  <si>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</si>
  <si>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</si>
  <si>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</si>
  <si>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</si>
  <si>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</si>
  <si>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</si>
  <si>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</si>
  <si>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</si>
  <si>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</si>
  <si>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</si>
  <si>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</si>
  <si>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</si>
  <si>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</si>
  <si>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</si>
  <si>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</si>
  <si>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</si>
  <si>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</si>
  <si>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</si>
  <si>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</si>
  <si>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</si>
  <si>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</si>
  <si>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</si>
  <si>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</si>
  <si>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</si>
  <si>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Quỹ đầu tư Trái Phiếu linh hoạt Techcom</t>
  </si>
  <si>
    <t>Techcom Flexi Bond Fund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</si>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</sst>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64" formatCode="_(* #,##0_);_(* \(#,##0\);_(* &quot;-&quot;_);_(@_)"/>
    <numFmt numFmtId="165" formatCode="_(* #,##0.00_);_(* \(#,##0.00\);_(* &quot;-&quot;??_);_(@_)"/>
    <numFmt numFmtId="166" formatCode="_-* #,##0.00_-;\-* #,##0.00_-;_-* &quot;-&quot;??_-;_-@_-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0.000%"/>
  </numFmts>
  <fonts count="9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0" fontId="8" fillId="0" borderId="0" applyBorder="0"/>
    <xf numFmtId="173" fontId="26" fillId="2" borderId="0" applyNumberFormat="0" applyBorder="0" applyAlignment="0" applyProtection="0"/>
    <xf numFmtId="173" fontId="26" fillId="3" borderId="0" applyNumberFormat="0" applyBorder="0" applyAlignment="0" applyProtection="0"/>
    <xf numFmtId="173" fontId="26" fillId="4" borderId="0" applyNumberFormat="0" applyBorder="0" applyAlignment="0" applyProtection="0"/>
    <xf numFmtId="173" fontId="26" fillId="5" borderId="0" applyNumberFormat="0" applyBorder="0" applyAlignment="0" applyProtection="0"/>
    <xf numFmtId="173" fontId="26" fillId="6" borderId="0" applyNumberFormat="0" applyBorder="0" applyAlignment="0" applyProtection="0"/>
    <xf numFmtId="173" fontId="26" fillId="7" borderId="0" applyNumberFormat="0" applyBorder="0" applyAlignment="0" applyProtection="0"/>
    <xf numFmtId="173" fontId="26" fillId="8" borderId="0" applyNumberFormat="0" applyBorder="0" applyAlignment="0" applyProtection="0"/>
    <xf numFmtId="173" fontId="26" fillId="9" borderId="0" applyNumberFormat="0" applyBorder="0" applyAlignment="0" applyProtection="0"/>
    <xf numFmtId="173" fontId="26" fillId="10" borderId="0" applyNumberFormat="0" applyBorder="0" applyAlignment="0" applyProtection="0"/>
    <xf numFmtId="173" fontId="26" fillId="5" borderId="0" applyNumberFormat="0" applyBorder="0" applyAlignment="0" applyProtection="0"/>
    <xf numFmtId="173" fontId="26" fillId="8" borderId="0" applyNumberFormat="0" applyBorder="0" applyAlignment="0" applyProtection="0"/>
    <xf numFmtId="173" fontId="26" fillId="11" borderId="0" applyNumberFormat="0" applyBorder="0" applyAlignment="0" applyProtection="0"/>
    <xf numFmtId="173" fontId="27" fillId="12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5" borderId="0" applyNumberFormat="0" applyBorder="0" applyAlignment="0" applyProtection="0"/>
    <xf numFmtId="173" fontId="27" fillId="16" borderId="0" applyNumberFormat="0" applyBorder="0" applyAlignment="0" applyProtection="0"/>
    <xf numFmtId="173" fontId="27" fillId="17" borderId="0" applyNumberFormat="0" applyBorder="0" applyAlignment="0" applyProtection="0"/>
    <xf numFmtId="173" fontId="27" fillId="18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9" borderId="0" applyNumberFormat="0" applyBorder="0" applyAlignment="0" applyProtection="0"/>
    <xf numFmtId="173" fontId="28" fillId="3" borderId="0" applyNumberFormat="0" applyBorder="0" applyAlignment="0" applyProtection="0"/>
    <xf numFmtId="170" fontId="8" fillId="0" borderId="0" applyFill="0"/>
    <xf numFmtId="171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0" fontId="8" fillId="0" borderId="1" applyFill="0" applyBorder="0"/>
    <xf numFmtId="164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0" fontId="8" fillId="0" borderId="2" applyFill="0" applyBorder="0"/>
    <xf numFmtId="170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0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3" fontId="29" fillId="20" borderId="3" applyNumberFormat="0" applyAlignment="0" applyProtection="0"/>
    <xf numFmtId="173" fontId="30" fillId="21" borderId="4" applyNumberFormat="0" applyAlignment="0" applyProtection="0"/>
    <xf numFmtId="165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4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31" fillId="0" borderId="0" applyNumberFormat="0" applyFill="0" applyBorder="0" applyAlignment="0" applyProtection="0"/>
    <xf numFmtId="173" fontId="32" fillId="4" borderId="0" applyNumberFormat="0" applyBorder="0" applyAlignment="0" applyProtection="0"/>
    <xf numFmtId="173" fontId="33" fillId="0" borderId="5" applyNumberFormat="0" applyFill="0" applyAlignment="0" applyProtection="0"/>
    <xf numFmtId="173" fontId="34" fillId="0" borderId="6" applyNumberFormat="0" applyFill="0" applyAlignment="0" applyProtection="0"/>
    <xf numFmtId="173" fontId="35" fillId="0" borderId="7" applyNumberFormat="0" applyFill="0" applyAlignment="0" applyProtection="0"/>
    <xf numFmtId="173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3" fontId="36" fillId="7" borderId="3" applyNumberFormat="0" applyAlignment="0" applyProtection="0"/>
    <xf numFmtId="0" fontId="17" fillId="0" borderId="0" applyNumberFormat="0" applyFont="0" applyBorder="0" applyAlignment="0"/>
    <xf numFmtId="173" fontId="37" fillId="0" borderId="8" applyNumberFormat="0" applyFill="0" applyAlignment="0" applyProtection="0"/>
    <xf numFmtId="173" fontId="38" fillId="22" borderId="0" applyNumberFormat="0" applyBorder="0" applyAlignment="0" applyProtection="0"/>
    <xf numFmtId="173" fontId="51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3" fillId="0" borderId="0"/>
    <xf numFmtId="173" fontId="49" fillId="0" borderId="0"/>
    <xf numFmtId="0" fontId="2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173" fontId="13" fillId="0" borderId="0"/>
    <xf numFmtId="173" fontId="49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3" fontId="13" fillId="23" borderId="9" applyNumberFormat="0" applyFont="0" applyAlignment="0" applyProtection="0"/>
    <xf numFmtId="170" fontId="17" fillId="0" borderId="0" applyBorder="0" applyAlignment="0"/>
    <xf numFmtId="0" fontId="19" fillId="0" borderId="0"/>
    <xf numFmtId="173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0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0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0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0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0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3" fontId="40" fillId="0" borderId="0" applyNumberFormat="0" applyFill="0" applyBorder="0" applyAlignment="0" applyProtection="0"/>
    <xf numFmtId="173" fontId="41" fillId="0" borderId="15" applyNumberFormat="0" applyFill="0" applyAlignment="0" applyProtection="0"/>
    <xf numFmtId="173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1" applyNumberFormat="0" applyFill="0" applyAlignment="0" applyProtection="0"/>
    <xf numFmtId="0" fontId="66" fillId="0" borderId="52" applyNumberFormat="0" applyFill="0" applyAlignment="0" applyProtection="0"/>
    <xf numFmtId="0" fontId="67" fillId="0" borderId="53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4" applyNumberFormat="0" applyAlignment="0" applyProtection="0"/>
    <xf numFmtId="0" fontId="72" fillId="43" borderId="55" applyNumberFormat="0" applyAlignment="0" applyProtection="0"/>
    <xf numFmtId="0" fontId="73" fillId="43" borderId="54" applyNumberFormat="0" applyAlignment="0" applyProtection="0"/>
    <xf numFmtId="0" fontId="74" fillId="0" borderId="56" applyNumberFormat="0" applyFill="0" applyAlignment="0" applyProtection="0"/>
    <xf numFmtId="0" fontId="75" fillId="44" borderId="57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59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58" applyNumberFormat="0" applyFont="0" applyAlignment="0" applyProtection="0"/>
  </cellStyleXfs>
  <cellXfs count="389">
    <xf numFmtId="0" fontId="0" fillId="0" borderId="0" xfId="0"/>
    <xf numFmtId="0" fontId="2" fillId="0" borderId="0" xfId="303" applyFill="1" applyAlignment="1">
      <alignment vertical="center"/>
    </xf>
    <xf numFmtId="167" fontId="2" fillId="0" borderId="0" xfId="87" applyNumberFormat="1" applyFont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7" fontId="2" fillId="0" borderId="0" xfId="303" applyNumberFormat="1" applyAlignment="1" applyProtection="1">
      <alignment vertical="center"/>
      <protection locked="0"/>
    </xf>
    <xf numFmtId="165" fontId="4" fillId="22" borderId="17" xfId="87" applyFont="1" applyFill="1" applyBorder="1" applyAlignment="1" applyProtection="1">
      <alignment horizontal="center"/>
      <protection locked="0"/>
    </xf>
    <xf numFmtId="169" fontId="4" fillId="22" borderId="17" xfId="87" applyNumberFormat="1" applyFont="1" applyFill="1" applyBorder="1" applyAlignment="1" applyProtection="1">
      <alignment horizontal="center"/>
      <protection locked="0"/>
    </xf>
    <xf numFmtId="165" fontId="2" fillId="0" borderId="18" xfId="87" applyFont="1" applyBorder="1" applyProtection="1">
      <protection locked="0"/>
    </xf>
    <xf numFmtId="169" fontId="2" fillId="0" borderId="18" xfId="87" applyNumberFormat="1" applyFont="1" applyBorder="1" applyProtection="1">
      <protection locked="0"/>
    </xf>
    <xf numFmtId="165" fontId="4" fillId="22" borderId="19" xfId="87" applyFont="1" applyFill="1" applyBorder="1" applyProtection="1">
      <protection locked="0"/>
    </xf>
    <xf numFmtId="165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5" fontId="4" fillId="28" borderId="22" xfId="87" applyFont="1" applyFill="1" applyBorder="1" applyAlignment="1" applyProtection="1">
      <alignment horizontal="center" vertical="center" wrapText="1"/>
      <protection locked="0"/>
    </xf>
    <xf numFmtId="165" fontId="4" fillId="28" borderId="23" xfId="87" applyFont="1" applyFill="1" applyBorder="1" applyAlignment="1" applyProtection="1">
      <alignment horizontal="center" vertical="center" wrapText="1"/>
      <protection locked="0"/>
    </xf>
    <xf numFmtId="169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5" fontId="2" fillId="28" borderId="25" xfId="87" applyFont="1" applyFill="1" applyBorder="1" applyAlignment="1" applyProtection="1">
      <alignment vertical="center"/>
      <protection locked="0"/>
    </xf>
    <xf numFmtId="165" fontId="2" fillId="28" borderId="26" xfId="87" applyFont="1" applyFill="1" applyBorder="1" applyAlignment="1" applyProtection="1">
      <alignment vertical="center"/>
      <protection locked="0"/>
    </xf>
    <xf numFmtId="165" fontId="2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5" fontId="4" fillId="28" borderId="17" xfId="87" applyFont="1" applyFill="1" applyBorder="1" applyAlignment="1" applyProtection="1">
      <alignment vertical="center"/>
      <protection locked="0"/>
    </xf>
    <xf numFmtId="167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7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5" fontId="2" fillId="0" borderId="16" xfId="64" applyFont="1" applyFill="1" applyBorder="1" applyAlignment="1" applyProtection="1">
      <alignment horizontal="center" vertical="center"/>
      <protection locked="0"/>
    </xf>
    <xf numFmtId="167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165" fontId="54" fillId="0" borderId="0" xfId="64" applyFont="1"/>
    <xf numFmtId="0" fontId="54" fillId="0" borderId="0" xfId="0" applyFont="1" applyAlignment="1">
      <alignment vertical="center"/>
    </xf>
    <xf numFmtId="165" fontId="54" fillId="0" borderId="0" xfId="64" applyFont="1" applyAlignment="1">
      <alignment vertical="center"/>
    </xf>
    <xf numFmtId="165" fontId="54" fillId="0" borderId="0" xfId="64" applyFont="1" applyAlignment="1" applyProtection="1">
      <alignment vertical="center"/>
      <protection locked="0"/>
    </xf>
    <xf numFmtId="165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165" fontId="54" fillId="30" borderId="0" xfId="64" applyFont="1" applyFill="1" applyAlignment="1">
      <alignment vertical="center"/>
    </xf>
    <xf numFmtId="165" fontId="54" fillId="30" borderId="0" xfId="0" applyNumberFormat="1" applyFont="1" applyFill="1" applyAlignment="1">
      <alignment vertical="center"/>
    </xf>
    <xf numFmtId="165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7" fontId="54" fillId="29" borderId="0" xfId="64" applyNumberFormat="1" applyFont="1" applyFill="1" applyAlignment="1">
      <alignment vertical="center"/>
    </xf>
    <xf numFmtId="167" fontId="54" fillId="29" borderId="0" xfId="0" applyNumberFormat="1" applyFont="1" applyFill="1" applyAlignment="1">
      <alignment vertical="center"/>
    </xf>
    <xf numFmtId="167" fontId="54" fillId="0" borderId="0" xfId="64" applyNumberFormat="1" applyFont="1" applyAlignment="1">
      <alignment vertical="center"/>
    </xf>
    <xf numFmtId="0" fontId="52" fillId="31" borderId="0" xfId="0" applyFont="1" applyFill="1"/>
    <xf numFmtId="165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7" fontId="54" fillId="29" borderId="0" xfId="0" applyNumberFormat="1" applyFont="1" applyFill="1"/>
    <xf numFmtId="167" fontId="54" fillId="29" borderId="0" xfId="64" applyNumberFormat="1" applyFont="1" applyFill="1"/>
    <xf numFmtId="9" fontId="54" fillId="32" borderId="0" xfId="0" applyNumberFormat="1" applyFont="1" applyFill="1"/>
    <xf numFmtId="165" fontId="54" fillId="29" borderId="0" xfId="0" applyNumberFormat="1" applyFont="1" applyFill="1"/>
    <xf numFmtId="169" fontId="2" fillId="0" borderId="29" xfId="87" applyNumberFormat="1" applyFont="1" applyBorder="1" applyProtection="1">
      <protection locked="0"/>
    </xf>
    <xf numFmtId="169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5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2" fillId="0" borderId="31" xfId="87" applyNumberFormat="1" applyFont="1" applyFill="1" applyBorder="1" applyAlignment="1" applyProtection="1">
      <alignment horizontal="left" vertical="center"/>
      <protection locked="0"/>
    </xf>
    <xf numFmtId="167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5" fontId="2" fillId="0" borderId="16" xfId="87" applyFont="1" applyFill="1" applyBorder="1" applyAlignment="1" applyProtection="1">
      <alignment horizontal="center" vertical="center"/>
      <protection locked="0"/>
    </xf>
    <xf numFmtId="167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2" fillId="0" borderId="31" xfId="88" applyNumberFormat="1" applyFont="1" applyFill="1" applyBorder="1" applyAlignment="1" applyProtection="1">
      <alignment horizontal="left" vertical="center"/>
      <protection locked="0"/>
    </xf>
    <xf numFmtId="165" fontId="2" fillId="0" borderId="16" xfId="88" applyFont="1" applyFill="1" applyBorder="1" applyAlignment="1" applyProtection="1">
      <alignment horizontal="center" vertical="center"/>
      <protection locked="0"/>
    </xf>
    <xf numFmtId="165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7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7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2" fillId="0" borderId="19" xfId="64" applyNumberFormat="1" applyFont="1" applyFill="1" applyBorder="1" applyAlignment="1" applyProtection="1">
      <alignment vertical="center"/>
      <protection locked="0"/>
    </xf>
    <xf numFmtId="167" fontId="2" fillId="0" borderId="16" xfId="64" applyNumberFormat="1" applyFont="1" applyFill="1" applyBorder="1" applyAlignment="1" applyProtection="1">
      <alignment vertical="center"/>
      <protection locked="0"/>
    </xf>
    <xf numFmtId="169" fontId="2" fillId="0" borderId="19" xfId="64" applyNumberFormat="1" applyFont="1" applyFill="1" applyBorder="1" applyAlignment="1" applyProtection="1">
      <alignment horizontal="right" vertical="center"/>
      <protection locked="0"/>
    </xf>
    <xf numFmtId="169" fontId="2" fillId="0" borderId="16" xfId="64" applyNumberFormat="1" applyFont="1" applyFill="1" applyBorder="1" applyAlignment="1" applyProtection="1">
      <alignment horizontal="right" vertical="center"/>
      <protection locked="0"/>
    </xf>
    <xf numFmtId="169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5" fontId="2" fillId="0" borderId="0" xfId="64" applyFont="1" applyFill="1" applyAlignment="1">
      <alignment vertical="center"/>
    </xf>
    <xf numFmtId="0" fontId="0" fillId="0" borderId="0" xfId="0"/>
    <xf numFmtId="167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49" fillId="0" borderId="0" xfId="64" applyFont="1" applyAlignment="1"/>
    <xf numFmtId="165" fontId="62" fillId="0" borderId="0" xfId="64" applyFont="1"/>
    <xf numFmtId="165" fontId="63" fillId="0" borderId="0" xfId="64" applyFont="1" applyAlignment="1"/>
    <xf numFmtId="165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6" fontId="44" fillId="0" borderId="0" xfId="0" applyNumberFormat="1" applyFont="1" applyAlignment="1">
      <alignment horizontal="left"/>
    </xf>
    <xf numFmtId="177" fontId="45" fillId="0" borderId="0" xfId="0" applyNumberFormat="1" applyFont="1" applyAlignment="1">
      <alignment horizontal="left"/>
    </xf>
    <xf numFmtId="174" fontId="10" fillId="0" borderId="19" xfId="65" applyNumberFormat="1" applyFont="1" applyFill="1" applyBorder="1" applyAlignment="1">
      <alignment horizontal="right"/>
    </xf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6" fillId="29" borderId="0" xfId="185" applyFont="1" applyFill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7" fillId="0" borderId="0" xfId="0" applyFont="1"/>
    <xf numFmtId="0" fontId="84" fillId="0" borderId="0" xfId="0" applyFont="1" applyAlignment="1">
      <alignment horizontal="center" vertical="center" wrapText="1"/>
    </xf>
    <xf numFmtId="0" fontId="85" fillId="0" borderId="0" xfId="0" applyFont="1" applyAlignment="1">
      <alignment horizontal="center"/>
    </xf>
    <xf numFmtId="0" fontId="10" fillId="29" borderId="0" xfId="185" applyFont="1" applyFill="1" applyAlignment="1">
      <alignment horizontal="left" vertic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178" fontId="86" fillId="0" borderId="0" xfId="303" applyNumberFormat="1" applyFont="1" applyAlignment="1" applyProtection="1">
      <alignment horizontal="center"/>
      <protection locked="0"/>
    </xf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87" fillId="0" borderId="0" xfId="0" applyFont="1"/>
    <xf numFmtId="0" fontId="48" fillId="0" borderId="0" xfId="0" applyFont="1" applyAlignment="1">
      <alignment horizontal="left"/>
    </xf>
    <xf numFmtId="14" fontId="48" fillId="29" borderId="0" xfId="185" applyNumberFormat="1" applyFont="1" applyFill="1" applyAlignment="1">
      <alignment horizontal="left" vertical="top"/>
    </xf>
    <xf numFmtId="14" fontId="48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8" fillId="37" borderId="36" xfId="0" applyFont="1" applyFill="1" applyBorder="1" applyAlignment="1">
      <alignment horizontal="center"/>
    </xf>
    <xf numFmtId="166" fontId="47" fillId="0" borderId="0" xfId="65" applyFont="1"/>
    <xf numFmtId="0" fontId="45" fillId="37" borderId="37" xfId="0" applyFont="1" applyFill="1" applyBorder="1" applyAlignment="1">
      <alignment horizontal="center"/>
    </xf>
    <xf numFmtId="0" fontId="48" fillId="37" borderId="38" xfId="0" applyFont="1" applyFill="1" applyBorder="1" applyAlignment="1">
      <alignment horizontal="center"/>
    </xf>
    <xf numFmtId="0" fontId="48" fillId="37" borderId="39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176" fontId="45" fillId="37" borderId="18" xfId="0" applyNumberFormat="1" applyFont="1" applyFill="1" applyBorder="1" applyAlignment="1">
      <alignment horizontal="center"/>
    </xf>
    <xf numFmtId="176" fontId="45" fillId="37" borderId="45" xfId="0" applyNumberFormat="1" applyFont="1" applyFill="1" applyBorder="1" applyAlignment="1">
      <alignment horizontal="center"/>
    </xf>
    <xf numFmtId="0" fontId="47" fillId="0" borderId="0" xfId="0" applyFont="1" applyFill="1"/>
    <xf numFmtId="0" fontId="44" fillId="37" borderId="0" xfId="0" applyFont="1" applyFill="1" applyBorder="1"/>
    <xf numFmtId="174" fontId="6" fillId="37" borderId="37" xfId="65" applyNumberFormat="1" applyFont="1" applyFill="1" applyBorder="1" applyAlignment="1"/>
    <xf numFmtId="166" fontId="47" fillId="0" borderId="0" xfId="65" quotePrefix="1" applyFont="1"/>
    <xf numFmtId="0" fontId="44" fillId="37" borderId="38" xfId="0" applyFont="1" applyFill="1" applyBorder="1" applyAlignment="1">
      <alignment horizontal="center"/>
    </xf>
    <xf numFmtId="0" fontId="44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7" fillId="37" borderId="30" xfId="0" applyFont="1" applyFill="1" applyBorder="1" applyAlignment="1"/>
    <xf numFmtId="174" fontId="6" fillId="37" borderId="18" xfId="65" applyNumberFormat="1" applyFont="1" applyFill="1" applyBorder="1" applyAlignment="1"/>
    <xf numFmtId="165" fontId="47" fillId="0" borderId="0" xfId="64" applyFont="1"/>
    <xf numFmtId="0" fontId="44" fillId="0" borderId="0" xfId="0" applyFont="1" applyBorder="1" applyAlignment="1"/>
    <xf numFmtId="0" fontId="44" fillId="0" borderId="40" xfId="0" applyFont="1" applyBorder="1" applyAlignment="1"/>
    <xf numFmtId="174" fontId="89" fillId="0" borderId="37" xfId="65" applyNumberFormat="1" applyFont="1" applyBorder="1" applyAlignment="1"/>
    <xf numFmtId="0" fontId="47" fillId="0" borderId="0" xfId="0" applyFont="1" applyBorder="1"/>
    <xf numFmtId="0" fontId="47" fillId="0" borderId="38" xfId="0" applyFont="1" applyBorder="1" applyAlignment="1">
      <alignment horizontal="center"/>
    </xf>
    <xf numFmtId="0" fontId="47" fillId="0" borderId="39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39" xfId="0" applyFont="1" applyBorder="1" applyAlignment="1"/>
    <xf numFmtId="0" fontId="47" fillId="0" borderId="32" xfId="0" applyFont="1" applyBorder="1" applyAlignment="1"/>
    <xf numFmtId="0" fontId="47" fillId="0" borderId="41" xfId="0" applyFont="1" applyBorder="1" applyAlignment="1"/>
    <xf numFmtId="174" fontId="47" fillId="0" borderId="0" xfId="0" applyNumberFormat="1" applyFont="1"/>
    <xf numFmtId="165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39" xfId="0" applyFont="1" applyBorder="1" applyAlignment="1">
      <alignment horizontal="justify" vertical="top"/>
    </xf>
    <xf numFmtId="0" fontId="47" fillId="0" borderId="42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3" fontId="47" fillId="0" borderId="0" xfId="0" applyNumberFormat="1" applyFont="1"/>
    <xf numFmtId="166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0" xfId="0" applyFont="1" applyBorder="1" applyAlignment="1">
      <alignment horizontal="left" vertical="center"/>
    </xf>
    <xf numFmtId="0" fontId="44" fillId="0" borderId="38" xfId="0" applyFont="1" applyBorder="1" applyAlignment="1">
      <alignment horizontal="center" vertical="top" wrapText="1"/>
    </xf>
    <xf numFmtId="0" fontId="44" fillId="0" borderId="39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39" xfId="0" applyFont="1" applyBorder="1" applyAlignment="1">
      <alignment horizontal="left" vertical="center"/>
    </xf>
    <xf numFmtId="166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7" fillId="0" borderId="39" xfId="0" applyFont="1" applyBorder="1" applyAlignment="1">
      <alignment horizontal="left" vertical="center"/>
    </xf>
    <xf numFmtId="0" fontId="47" fillId="0" borderId="34" xfId="0" applyFont="1" applyBorder="1" applyAlignment="1">
      <alignment horizontal="left" vertical="center"/>
    </xf>
    <xf numFmtId="0" fontId="47" fillId="0" borderId="40" xfId="0" applyFont="1" applyBorder="1" applyAlignment="1">
      <alignment horizontal="left" vertic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center" vertical="top" wrapText="1"/>
    </xf>
    <xf numFmtId="0" fontId="48" fillId="0" borderId="49" xfId="0" applyFont="1" applyBorder="1" applyAlignment="1">
      <alignment horizontal="left" vertical="center"/>
    </xf>
    <xf numFmtId="0" fontId="47" fillId="0" borderId="38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10" fontId="47" fillId="0" borderId="0" xfId="0" applyNumberFormat="1" applyFont="1"/>
    <xf numFmtId="0" fontId="44" fillId="0" borderId="49" xfId="0" applyFont="1" applyBorder="1" applyAlignment="1">
      <alignment vertical="center"/>
    </xf>
    <xf numFmtId="0" fontId="44" fillId="0" borderId="43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39" xfId="0" applyFont="1" applyBorder="1" applyAlignment="1">
      <alignment vertical="center"/>
    </xf>
    <xf numFmtId="0" fontId="47" fillId="0" borderId="12" xfId="0" applyFont="1" applyBorder="1" applyAlignment="1"/>
    <xf numFmtId="174" fontId="47" fillId="0" borderId="0" xfId="0" applyNumberFormat="1" applyFont="1" applyFill="1"/>
    <xf numFmtId="0" fontId="47" fillId="0" borderId="0" xfId="0" applyFont="1" applyBorder="1" applyAlignment="1"/>
    <xf numFmtId="0" fontId="47" fillId="0" borderId="43" xfId="0" applyFont="1" applyBorder="1" applyAlignment="1"/>
    <xf numFmtId="165" fontId="10" fillId="0" borderId="19" xfId="64" applyFont="1" applyFill="1" applyBorder="1" applyAlignment="1">
      <alignment horizontal="right"/>
    </xf>
    <xf numFmtId="0" fontId="48" fillId="0" borderId="32" xfId="0" applyFont="1" applyBorder="1" applyAlignment="1"/>
    <xf numFmtId="0" fontId="48" fillId="0" borderId="41" xfId="0" applyFont="1" applyBorder="1" applyAlignment="1"/>
    <xf numFmtId="0" fontId="47" fillId="0" borderId="34" xfId="0" applyFont="1" applyBorder="1" applyAlignment="1"/>
    <xf numFmtId="0" fontId="47" fillId="0" borderId="40" xfId="0" applyFont="1" applyBorder="1" applyAlignment="1"/>
    <xf numFmtId="179" fontId="47" fillId="0" borderId="0" xfId="311" applyNumberFormat="1" applyFont="1" applyFill="1"/>
    <xf numFmtId="0" fontId="47" fillId="0" borderId="26" xfId="0" applyFont="1" applyBorder="1" applyAlignment="1"/>
    <xf numFmtId="10" fontId="47" fillId="0" borderId="0" xfId="311" applyNumberFormat="1" applyFont="1" applyFill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0" fontId="48" fillId="0" borderId="0" xfId="0" applyFont="1" applyAlignment="1"/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167" fontId="47" fillId="0" borderId="0" xfId="0" applyNumberFormat="1" applyFont="1"/>
    <xf numFmtId="166" fontId="47" fillId="0" borderId="0" xfId="0" applyNumberFormat="1" applyFont="1" applyFill="1"/>
    <xf numFmtId="166" fontId="10" fillId="0" borderId="18" xfId="65" applyNumberFormat="1" applyFont="1" applyFill="1" applyBorder="1" applyAlignment="1">
      <alignment horizontal="right"/>
    </xf>
    <xf numFmtId="174" fontId="46" fillId="0" borderId="16" xfId="65" applyNumberFormat="1" applyFont="1" applyFill="1" applyBorder="1" applyAlignment="1">
      <alignment horizontal="right"/>
    </xf>
    <xf numFmtId="174" fontId="10" fillId="0" borderId="18" xfId="65" applyNumberFormat="1" applyFont="1" applyFill="1" applyBorder="1" applyAlignment="1">
      <alignment horizontal="right"/>
    </xf>
    <xf numFmtId="175" fontId="10" fillId="0" borderId="37" xfId="65" applyNumberFormat="1" applyFont="1" applyFill="1" applyBorder="1" applyAlignment="1">
      <alignment horizontal="right"/>
    </xf>
    <xf numFmtId="37" fontId="10" fillId="0" borderId="18" xfId="64" applyNumberFormat="1" applyFont="1" applyFill="1" applyBorder="1" applyAlignment="1">
      <alignment horizontal="right"/>
    </xf>
    <xf numFmtId="37" fontId="10" fillId="0" borderId="16" xfId="64" applyNumberFormat="1" applyFont="1" applyFill="1" applyBorder="1" applyAlignment="1">
      <alignment horizontal="right"/>
    </xf>
    <xf numFmtId="37" fontId="47" fillId="0" borderId="37" xfId="65" applyNumberFormat="1" applyFont="1" applyFill="1" applyBorder="1" applyAlignment="1">
      <alignment horizontal="right" vertical="top" wrapText="1"/>
    </xf>
    <xf numFmtId="165" fontId="10" fillId="0" borderId="18" xfId="64" applyFont="1" applyFill="1" applyBorder="1" applyAlignment="1">
      <alignment horizontal="right"/>
    </xf>
    <xf numFmtId="39" fontId="10" fillId="0" borderId="37" xfId="64" applyNumberFormat="1" applyFont="1" applyFill="1" applyBorder="1" applyAlignment="1">
      <alignment horizontal="right"/>
    </xf>
    <xf numFmtId="10" fontId="10" fillId="0" borderId="18" xfId="64" applyNumberFormat="1" applyFont="1" applyFill="1" applyBorder="1" applyAlignment="1">
      <alignment horizontal="right"/>
    </xf>
    <xf numFmtId="174" fontId="48" fillId="0" borderId="37" xfId="65" applyNumberFormat="1" applyFont="1" applyFill="1" applyBorder="1" applyAlignment="1">
      <alignment horizontal="right" vertical="center" wrapText="1"/>
    </xf>
    <xf numFmtId="174" fontId="48" fillId="0" borderId="18" xfId="65" applyNumberFormat="1" applyFont="1" applyFill="1" applyBorder="1" applyAlignment="1">
      <alignment horizontal="right" vertical="center" wrapText="1"/>
    </xf>
    <xf numFmtId="165" fontId="10" fillId="0" borderId="19" xfId="64" applyFont="1" applyFill="1" applyBorder="1" applyAlignment="1"/>
    <xf numFmtId="174" fontId="6" fillId="0" borderId="28" xfId="65" applyNumberFormat="1" applyFont="1" applyBorder="1" applyAlignment="1"/>
    <xf numFmtId="0" fontId="48" fillId="37" borderId="62" xfId="0" applyFont="1" applyFill="1" applyBorder="1" applyAlignment="1">
      <alignment horizontal="center"/>
    </xf>
    <xf numFmtId="0" fontId="45" fillId="37" borderId="63" xfId="0" applyFont="1" applyFill="1" applyBorder="1" applyAlignment="1">
      <alignment horizontal="center"/>
    </xf>
    <xf numFmtId="174" fontId="7" fillId="37" borderId="63" xfId="65" applyNumberFormat="1" applyFont="1" applyFill="1" applyBorder="1" applyAlignment="1"/>
    <xf numFmtId="174" fontId="7" fillId="37" borderId="45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7" fillId="0" borderId="45" xfId="65" applyNumberFormat="1" applyFont="1" applyFill="1" applyBorder="1" applyAlignment="1"/>
    <xf numFmtId="174" fontId="10" fillId="0" borderId="41" xfId="65" applyNumberFormat="1" applyFont="1" applyFill="1" applyBorder="1" applyAlignment="1">
      <alignment horizontal="right"/>
    </xf>
    <xf numFmtId="174" fontId="10" fillId="0" borderId="60" xfId="65" applyNumberFormat="1" applyFont="1" applyFill="1" applyBorder="1" applyAlignment="1"/>
    <xf numFmtId="166" fontId="10" fillId="0" borderId="40" xfId="65" applyNumberFormat="1" applyFont="1" applyFill="1" applyBorder="1" applyAlignment="1">
      <alignment horizontal="right"/>
    </xf>
    <xf numFmtId="166" fontId="10" fillId="0" borderId="60" xfId="65" applyNumberFormat="1" applyFont="1" applyFill="1" applyBorder="1" applyAlignment="1"/>
    <xf numFmtId="166" fontId="10" fillId="0" borderId="19" xfId="65" applyNumberFormat="1" applyFont="1" applyFill="1" applyBorder="1" applyAlignment="1">
      <alignment horizontal="right"/>
    </xf>
    <xf numFmtId="10" fontId="10" fillId="0" borderId="17" xfId="311" applyNumberFormat="1" applyFont="1" applyFill="1" applyBorder="1" applyAlignment="1">
      <alignment horizontal="right"/>
    </xf>
    <xf numFmtId="10" fontId="10" fillId="0" borderId="21" xfId="311" applyNumberFormat="1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1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168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165" fontId="54" fillId="0" borderId="0" xfId="64" applyFont="1" applyAlignment="1">
      <alignment horizontal="center" vertical="center"/>
    </xf>
    <xf numFmtId="165" fontId="54" fillId="32" borderId="0" xfId="64" applyFont="1" applyFill="1" applyAlignment="1" applyProtection="1">
      <alignment horizontal="left" vertical="center"/>
      <protection locked="0"/>
    </xf>
    <xf numFmtId="165" fontId="54" fillId="32" borderId="0" xfId="64" applyFont="1" applyFill="1" applyAlignment="1" applyProtection="1">
      <alignment horizontal="center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165" fontId="54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5" fontId="2" fillId="22" borderId="32" xfId="87" applyFont="1" applyFill="1" applyBorder="1" applyAlignment="1" applyProtection="1">
      <alignment horizontal="center"/>
      <protection locked="0"/>
    </xf>
    <xf numFmtId="165" fontId="2" fillId="22" borderId="12" xfId="87" applyFont="1" applyFill="1" applyBorder="1" applyAlignment="1" applyProtection="1">
      <alignment horizontal="center"/>
      <protection locked="0"/>
    </xf>
    <xf numFmtId="0" fontId="81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4" fillId="0" borderId="42" xfId="0" applyFont="1" applyBorder="1" applyAlignment="1">
      <alignment horizontal="center" vertical="top" wrapText="1"/>
    </xf>
    <xf numFmtId="0" fontId="44" fillId="0" borderId="43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5" fillId="0" borderId="61" xfId="0" applyFont="1" applyBorder="1" applyAlignment="1">
      <alignment horizontal="center" vertical="top" wrapText="1"/>
    </xf>
    <xf numFmtId="0" fontId="45" fillId="0" borderId="27" xfId="0" applyFont="1" applyBorder="1" applyAlignment="1">
      <alignment horizontal="center" vertical="top" wrapText="1"/>
    </xf>
    <xf numFmtId="0" fontId="48" fillId="0" borderId="44" xfId="0" applyFont="1" applyBorder="1" applyAlignment="1">
      <alignment horizontal="center" vertical="top" wrapText="1"/>
    </xf>
    <xf numFmtId="0" fontId="48" fillId="0" borderId="41" xfId="0" applyFont="1" applyBorder="1" applyAlignment="1">
      <alignment horizontal="center" vertical="top" wrapText="1"/>
    </xf>
    <xf numFmtId="0" fontId="45" fillId="0" borderId="44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/>
    </xf>
    <xf numFmtId="0" fontId="44" fillId="0" borderId="43" xfId="0" applyFont="1" applyBorder="1" applyAlignment="1">
      <alignment horizontal="center"/>
    </xf>
    <xf numFmtId="0" fontId="45" fillId="0" borderId="44" xfId="0" applyFont="1" applyBorder="1" applyAlignment="1">
      <alignment horizontal="center"/>
    </xf>
    <xf numFmtId="0" fontId="45" fillId="0" borderId="41" xfId="0" applyFont="1" applyBorder="1" applyAlignment="1">
      <alignment horizontal="center"/>
    </xf>
    <xf numFmtId="0" fontId="44" fillId="0" borderId="0" xfId="0" applyFont="1" applyAlignment="1">
      <alignment horizontal="left"/>
    </xf>
    <xf numFmtId="0" fontId="45" fillId="0" borderId="38" xfId="0" applyFont="1" applyBorder="1" applyAlignment="1">
      <alignment horizontal="center"/>
    </xf>
    <xf numFmtId="0" fontId="45" fillId="0" borderId="30" xfId="0" applyFont="1" applyBorder="1" applyAlignment="1">
      <alignment horizontal="center"/>
    </xf>
    <xf numFmtId="0" fontId="44" fillId="37" borderId="42" xfId="0" applyFont="1" applyFill="1" applyBorder="1" applyAlignment="1">
      <alignment horizontal="center"/>
    </xf>
    <xf numFmtId="0" fontId="44" fillId="37" borderId="43" xfId="0" applyFont="1" applyFill="1" applyBorder="1" applyAlignment="1">
      <alignment horizontal="center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8" fillId="37" borderId="46" xfId="0" applyFont="1" applyFill="1" applyBorder="1" applyAlignment="1">
      <alignment horizontal="center"/>
    </xf>
    <xf numFmtId="0" fontId="48" fillId="37" borderId="47" xfId="0" applyFont="1" applyFill="1" applyBorder="1" applyAlignment="1">
      <alignment horizontal="center"/>
    </xf>
    <xf numFmtId="0" fontId="48" fillId="37" borderId="48" xfId="0" applyFont="1" applyFill="1" applyBorder="1" applyAlignment="1">
      <alignment horizontal="center"/>
    </xf>
    <xf numFmtId="0" fontId="48" fillId="37" borderId="42" xfId="0" applyFont="1" applyFill="1" applyBorder="1" applyAlignment="1">
      <alignment horizontal="center"/>
    </xf>
    <xf numFmtId="0" fontId="48" fillId="37" borderId="43" xfId="0" applyFont="1" applyFill="1" applyBorder="1" applyAlignment="1">
      <alignment horizontal="center"/>
    </xf>
    <xf numFmtId="0" fontId="45" fillId="37" borderId="49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14" fontId="45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174" fontId="10" fillId="0" borderId="60" xfId="65" applyNumberFormat="1" applyFont="1" applyFill="1" applyBorder="1" applyAlignment="1">
      <alignment horizontal="right"/>
    </xf>
    <xf numFmtId="166" fontId="10" fillId="0" borderId="45" xfId="65" applyNumberFormat="1" applyFont="1" applyFill="1" applyBorder="1" applyAlignment="1">
      <alignment horizontal="right"/>
    </xf>
    <xf numFmtId="174" fontId="46" fillId="0" borderId="28" xfId="65" applyNumberFormat="1" applyFont="1" applyFill="1" applyBorder="1" applyAlignment="1">
      <alignment horizontal="right"/>
    </xf>
    <xf numFmtId="174" fontId="10" fillId="0" borderId="45" xfId="65" applyNumberFormat="1" applyFont="1" applyFill="1" applyBorder="1" applyAlignment="1">
      <alignment horizontal="right"/>
    </xf>
    <xf numFmtId="175" fontId="10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0" fillId="0" borderId="45" xfId="64" applyNumberFormat="1" applyFont="1" applyFill="1" applyBorder="1" applyAlignment="1">
      <alignment horizontal="right"/>
    </xf>
    <xf numFmtId="37" fontId="10" fillId="0" borderId="28" xfId="64" applyNumberFormat="1" applyFont="1" applyFill="1" applyBorder="1" applyAlignment="1">
      <alignment horizontal="right"/>
    </xf>
    <xf numFmtId="37" fontId="47" fillId="0" borderId="63" xfId="65" applyNumberFormat="1" applyFont="1" applyFill="1" applyBorder="1" applyAlignment="1">
      <alignment horizontal="right" vertical="top" wrapText="1"/>
    </xf>
    <xf numFmtId="165" fontId="10" fillId="0" borderId="45" xfId="64" applyFont="1" applyFill="1" applyBorder="1" applyAlignment="1">
      <alignment horizontal="right"/>
    </xf>
    <xf numFmtId="39" fontId="10" fillId="0" borderId="63" xfId="64" applyNumberFormat="1" applyFont="1" applyFill="1" applyBorder="1" applyAlignment="1">
      <alignment horizontal="right"/>
    </xf>
    <xf numFmtId="10" fontId="10" fillId="0" borderId="45" xfId="64" applyNumberFormat="1" applyFont="1" applyFill="1" applyBorder="1" applyAlignment="1">
      <alignment horizontal="right"/>
    </xf>
    <xf numFmtId="174" fontId="48" fillId="0" borderId="63" xfId="65" applyNumberFormat="1" applyFont="1" applyFill="1" applyBorder="1" applyAlignment="1">
      <alignment horizontal="right" vertical="center" wrapText="1"/>
    </xf>
    <xf numFmtId="174" fontId="48" fillId="0" borderId="45" xfId="65" applyNumberFormat="1" applyFont="1" applyFill="1" applyBorder="1" applyAlignment="1">
      <alignment horizontal="right" vertical="center" wrapText="1"/>
    </xf>
    <xf numFmtId="165" fontId="10" fillId="0" borderId="60" xfId="64" applyFont="1" applyFill="1" applyBorder="1" applyAlignment="1"/>
    <xf numFmtId="165" fontId="10" fillId="0" borderId="60" xfId="64" applyFont="1" applyFill="1" applyBorder="1" applyAlignment="1">
      <alignment horizontal="right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Check Cell" xfId="385" builtinId="23" customBuiltin="1"/>
    <cellStyle name="Check Cell 2" xfId="6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0" t="s">
        <v>50</v>
      </c>
      <c r="B2" s="301"/>
      <c r="C2" s="301"/>
      <c r="D2" s="301"/>
      <c r="E2" s="301"/>
      <c r="F2" s="301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2" t="s">
        <v>51</v>
      </c>
      <c r="D3" s="302"/>
      <c r="E3" s="302"/>
      <c r="F3" s="302"/>
      <c r="G3" s="302"/>
      <c r="H3" s="302"/>
      <c r="I3" s="302"/>
      <c r="J3" s="302"/>
      <c r="K3" s="302"/>
      <c r="L3" s="302"/>
      <c r="M3" s="303" t="s">
        <v>23</v>
      </c>
      <c r="N3" s="310"/>
      <c r="O3" s="317" t="s">
        <v>24</v>
      </c>
      <c r="P3" s="318"/>
      <c r="Q3" s="303" t="s">
        <v>5</v>
      </c>
      <c r="R3" s="303"/>
      <c r="S3" s="310"/>
      <c r="T3" s="305"/>
      <c r="U3" s="312" t="s">
        <v>26</v>
      </c>
      <c r="V3" s="313"/>
      <c r="W3" s="314" t="s">
        <v>25</v>
      </c>
    </row>
    <row r="4" spans="1:23" ht="12.75" customHeight="1">
      <c r="A4" s="310" t="s">
        <v>27</v>
      </c>
      <c r="B4" s="303" t="s">
        <v>28</v>
      </c>
      <c r="C4" s="303" t="s">
        <v>29</v>
      </c>
      <c r="D4" s="303" t="s">
        <v>30</v>
      </c>
      <c r="E4" s="303" t="s">
        <v>31</v>
      </c>
      <c r="F4" s="303" t="s">
        <v>32</v>
      </c>
      <c r="G4" s="303" t="s">
        <v>33</v>
      </c>
      <c r="H4" s="306" t="s">
        <v>52</v>
      </c>
      <c r="I4" s="303" t="s">
        <v>34</v>
      </c>
      <c r="J4" s="305"/>
      <c r="K4" s="303" t="s">
        <v>35</v>
      </c>
      <c r="L4" s="303" t="s">
        <v>36</v>
      </c>
      <c r="M4" s="303" t="s">
        <v>35</v>
      </c>
      <c r="N4" s="303" t="s">
        <v>37</v>
      </c>
      <c r="O4" s="303" t="s">
        <v>35</v>
      </c>
      <c r="P4" s="303" t="s">
        <v>37</v>
      </c>
      <c r="Q4" s="303" t="s">
        <v>38</v>
      </c>
      <c r="R4" s="303" t="s">
        <v>39</v>
      </c>
      <c r="S4" s="303" t="s">
        <v>36</v>
      </c>
      <c r="T4" s="303" t="s">
        <v>39</v>
      </c>
      <c r="U4" s="306" t="s">
        <v>36</v>
      </c>
      <c r="V4" s="303" t="s">
        <v>39</v>
      </c>
      <c r="W4" s="315"/>
    </row>
    <row r="5" spans="1:23">
      <c r="A5" s="305"/>
      <c r="B5" s="305"/>
      <c r="C5" s="305"/>
      <c r="D5" s="305"/>
      <c r="E5" s="305"/>
      <c r="F5" s="305"/>
      <c r="G5" s="305"/>
      <c r="H5" s="307"/>
      <c r="I5" s="106" t="s">
        <v>40</v>
      </c>
      <c r="J5" s="106" t="s">
        <v>41</v>
      </c>
      <c r="K5" s="305"/>
      <c r="L5" s="305"/>
      <c r="M5" s="305"/>
      <c r="N5" s="305"/>
      <c r="O5" s="305"/>
      <c r="P5" s="305"/>
      <c r="Q5" s="304"/>
      <c r="R5" s="304"/>
      <c r="S5" s="305"/>
      <c r="T5" s="304"/>
      <c r="U5" s="307"/>
      <c r="V5" s="311"/>
      <c r="W5" s="316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08" t="s">
        <v>5</v>
      </c>
      <c r="B179" s="309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4" t="s">
        <v>210</v>
      </c>
      <c r="B1" s="324"/>
      <c r="C1" s="324"/>
      <c r="D1" s="324"/>
      <c r="E1" s="324"/>
      <c r="F1" s="324"/>
      <c r="G1" s="324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5" t="e">
        <f>#REF!</f>
        <v>#REF!</v>
      </c>
      <c r="C2" s="326"/>
      <c r="D2" s="326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3"/>
      <c r="C3" s="323"/>
      <c r="D3" s="323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19">
        <v>41948</v>
      </c>
      <c r="C4" s="319"/>
      <c r="D4" s="319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19">
        <v>41949</v>
      </c>
      <c r="C5" s="319"/>
      <c r="D5" s="319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3">
        <v>111000</v>
      </c>
      <c r="C6" s="323"/>
      <c r="D6" s="323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1">
        <f>+$B$6*$F$7/$C$7</f>
        <v>111000</v>
      </c>
      <c r="C8" s="321"/>
      <c r="D8" s="321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19" t="s">
        <v>226</v>
      </c>
      <c r="C9" s="319"/>
      <c r="D9" s="319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3" t="e">
        <f>VLOOKUP(I11,#REF!,4,0)*1000</f>
        <v>#REF!</v>
      </c>
      <c r="C11" s="323"/>
      <c r="D11" s="323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1" t="e">
        <f>+ ROUND((B11-B19)*F10/C10,0)</f>
        <v>#REF!</v>
      </c>
      <c r="C12" s="321"/>
      <c r="D12" s="321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2" t="s">
        <v>212</v>
      </c>
      <c r="C13" s="322"/>
      <c r="D13" s="322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1">
        <f>+IF($E$13=1,ROUNDDOWN($B$8*$F$10/$C$10,0),IF(MROUND($B$8*$F$10/$C$10,10)-($B$8*$F$10/$C$10)&gt;0,MROUND($B$8*$F$10/$C$10,10)-10,MROUND($B$8*$F$10/$C$10,10)))</f>
        <v>55500</v>
      </c>
      <c r="C14" s="321"/>
      <c r="D14" s="321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1">
        <f>ROUNDDOWN($B$8*$F$10/$C$10,0)-B14</f>
        <v>0</v>
      </c>
      <c r="C15" s="321"/>
      <c r="D15" s="321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2" t="s">
        <v>223</v>
      </c>
      <c r="C16" s="322"/>
      <c r="D16" s="322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3">
        <v>10000</v>
      </c>
      <c r="C17" s="323"/>
      <c r="D17" s="323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1">
        <f>+IF($E$16=1,B17*B15,0)</f>
        <v>0</v>
      </c>
      <c r="C18" s="321"/>
      <c r="D18" s="321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3">
        <v>10000</v>
      </c>
      <c r="C19" s="323"/>
      <c r="D19" s="323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1">
        <f>+B19*B14</f>
        <v>555000000</v>
      </c>
      <c r="C20" s="321"/>
      <c r="D20" s="321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19"/>
      <c r="C21" s="319"/>
      <c r="D21" s="319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0" t="s">
        <v>241</v>
      </c>
      <c r="F23" s="320"/>
      <c r="G23" s="320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8" t="s">
        <v>328</v>
      </c>
      <c r="F1" s="328"/>
      <c r="G1" s="329" t="s">
        <v>329</v>
      </c>
      <c r="H1" s="329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0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0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0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7" t="s">
        <v>398</v>
      </c>
      <c r="C62" s="327" t="s">
        <v>310</v>
      </c>
      <c r="D62" s="327" t="s">
        <v>403</v>
      </c>
      <c r="E62" s="331">
        <v>140130</v>
      </c>
      <c r="F62" s="331">
        <v>7</v>
      </c>
      <c r="G62" s="40">
        <v>215002</v>
      </c>
      <c r="H62" s="40">
        <v>0</v>
      </c>
    </row>
    <row r="63" spans="1:9" s="40" customFormat="1">
      <c r="B63" s="327"/>
      <c r="C63" s="327"/>
      <c r="D63" s="327"/>
      <c r="E63" s="331"/>
      <c r="F63" s="331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2" t="s">
        <v>20</v>
      </c>
      <c r="C32" s="332"/>
      <c r="D32" s="332"/>
      <c r="E32" s="332"/>
      <c r="F32" s="332"/>
      <c r="G32" s="332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2" t="s">
        <v>14</v>
      </c>
      <c r="C39" s="332"/>
      <c r="D39" s="332"/>
      <c r="E39" s="332"/>
      <c r="F39" s="332"/>
      <c r="G39" s="332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3"/>
      <c r="E43" s="334"/>
      <c r="F43" s="334"/>
      <c r="G43" s="334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19" zoomScale="90" zoomScaleNormal="90" workbookViewId="0">
      <selection activeCell="A30" sqref="A30:B30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35" t="s">
        <v>563</v>
      </c>
      <c r="B1" s="335"/>
      <c r="C1" s="335"/>
      <c r="D1" s="335"/>
      <c r="E1" s="335"/>
      <c r="F1" s="335"/>
    </row>
    <row r="2" spans="1:6" ht="15.75" customHeight="1">
      <c r="A2" s="359" t="s">
        <v>564</v>
      </c>
      <c r="B2" s="359"/>
      <c r="C2" s="359"/>
      <c r="D2" s="359"/>
      <c r="E2" s="359"/>
      <c r="F2" s="359"/>
    </row>
    <row r="3" spans="1:6" ht="19.5" customHeight="1">
      <c r="A3" s="360" t="s">
        <v>586</v>
      </c>
      <c r="B3" s="360"/>
      <c r="C3" s="360"/>
      <c r="D3" s="360"/>
      <c r="E3" s="360"/>
      <c r="F3" s="360"/>
    </row>
    <row r="4" spans="1:6" ht="18" customHeight="1">
      <c r="A4" s="361" t="s">
        <v>565</v>
      </c>
      <c r="B4" s="361"/>
      <c r="C4" s="361"/>
      <c r="D4" s="361"/>
      <c r="E4" s="361"/>
      <c r="F4" s="361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35" t="s">
        <v>566</v>
      </c>
      <c r="B6" s="335"/>
      <c r="C6" s="335"/>
      <c r="D6" s="335"/>
      <c r="E6" s="335"/>
      <c r="F6" s="335"/>
    </row>
    <row r="7" spans="1:6" ht="15.75" customHeight="1">
      <c r="A7" s="335" t="s">
        <v>567</v>
      </c>
      <c r="B7" s="335"/>
      <c r="C7" s="335"/>
      <c r="D7" s="335"/>
      <c r="E7" s="335"/>
      <c r="F7" s="335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572</v>
      </c>
    </row>
    <row r="17" spans="1:11" ht="15.75" customHeight="1">
      <c r="A17" s="173"/>
      <c r="B17" s="174" t="s">
        <v>539</v>
      </c>
      <c r="C17" s="173"/>
      <c r="D17" s="174" t="s">
        <v>573</v>
      </c>
    </row>
    <row r="18" spans="1:11" s="175" customFormat="1" ht="15.75" customHeight="1">
      <c r="A18" s="354" t="s">
        <v>574</v>
      </c>
      <c r="B18" s="354"/>
      <c r="C18" s="354"/>
      <c r="D18" s="161" t="str">
        <f>"Từ ngày "&amp;TEXT(G18,"dd/mm/yyyy")&amp;" đến "&amp;TEXT(G19,"dd/mm/yyyy")</f>
        <v>Từ ngày 17/01/2022 đến 23/01/2022</v>
      </c>
      <c r="G18" s="176">
        <v>44578</v>
      </c>
    </row>
    <row r="19" spans="1:11" ht="15.75" customHeight="1">
      <c r="A19" s="177"/>
      <c r="B19" s="178" t="s">
        <v>575</v>
      </c>
      <c r="C19" s="177"/>
      <c r="D19" s="162" t="str">
        <f>"From "&amp;TEXT(G18,"dd/mm/yyyy")&amp;" to "&amp;TEXT(G19,"dd/mm/yyyy")</f>
        <v>From 17/01/2022 to 23/01/2022</v>
      </c>
      <c r="G19" s="176">
        <v>44584</v>
      </c>
      <c r="H19" s="179"/>
    </row>
    <row r="20" spans="1:11" ht="15.75" customHeight="1">
      <c r="A20" s="180">
        <v>5</v>
      </c>
      <c r="B20" s="180" t="s">
        <v>584</v>
      </c>
      <c r="C20" s="180"/>
      <c r="D20" s="181">
        <v>44585</v>
      </c>
      <c r="E20" s="182"/>
      <c r="F20" s="182"/>
      <c r="G20" s="176"/>
      <c r="H20" s="176"/>
    </row>
    <row r="21" spans="1:11" ht="15.75" customHeight="1">
      <c r="A21" s="177"/>
      <c r="B21" s="178" t="s">
        <v>585</v>
      </c>
      <c r="C21" s="177"/>
      <c r="D21" s="369">
        <f>D20</f>
        <v>44585</v>
      </c>
      <c r="E21" s="369"/>
      <c r="F21" s="369"/>
      <c r="G21" s="369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2" t="s">
        <v>531</v>
      </c>
      <c r="B23" s="363"/>
      <c r="C23" s="364" t="s">
        <v>541</v>
      </c>
      <c r="D23" s="363"/>
      <c r="E23" s="184" t="s">
        <v>542</v>
      </c>
      <c r="F23" s="286" t="s">
        <v>560</v>
      </c>
      <c r="H23" s="179"/>
      <c r="K23" s="185"/>
    </row>
    <row r="24" spans="1:11" ht="15.75" customHeight="1">
      <c r="A24" s="365" t="s">
        <v>27</v>
      </c>
      <c r="B24" s="366"/>
      <c r="C24" s="367" t="s">
        <v>330</v>
      </c>
      <c r="D24" s="368"/>
      <c r="E24" s="186" t="s">
        <v>543</v>
      </c>
      <c r="F24" s="287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44584</v>
      </c>
      <c r="F25" s="191">
        <f>G18-1</f>
        <v>44577</v>
      </c>
      <c r="G25" s="192"/>
      <c r="H25" s="179"/>
      <c r="K25" s="185"/>
    </row>
    <row r="26" spans="1:11" ht="15.75" customHeight="1">
      <c r="A26" s="357" t="s">
        <v>576</v>
      </c>
      <c r="B26" s="358"/>
      <c r="C26" s="193" t="s">
        <v>544</v>
      </c>
      <c r="D26" s="193"/>
      <c r="E26" s="194"/>
      <c r="F26" s="288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00"/>
      <c r="F27" s="289"/>
      <c r="H27" s="201"/>
      <c r="K27" s="195"/>
    </row>
    <row r="28" spans="1:11" ht="15.75" customHeight="1">
      <c r="A28" s="350">
        <v>1</v>
      </c>
      <c r="B28" s="351"/>
      <c r="C28" s="202" t="s">
        <v>546</v>
      </c>
      <c r="D28" s="203"/>
      <c r="E28" s="204"/>
      <c r="F28" s="285"/>
      <c r="H28" s="205"/>
      <c r="K28" s="195"/>
    </row>
    <row r="29" spans="1:11" ht="15.75" customHeight="1">
      <c r="A29" s="206"/>
      <c r="B29" s="207"/>
      <c r="C29" s="208" t="s">
        <v>547</v>
      </c>
      <c r="D29" s="209"/>
      <c r="E29" s="291"/>
      <c r="F29" s="292"/>
      <c r="H29" s="205"/>
      <c r="K29" s="195"/>
    </row>
    <row r="30" spans="1:11" ht="15.75" customHeight="1">
      <c r="A30" s="352">
        <v>1.1000000000000001</v>
      </c>
      <c r="B30" s="353"/>
      <c r="C30" s="210" t="s">
        <v>588</v>
      </c>
      <c r="D30" s="211"/>
      <c r="E30" s="163">
        <v>104528529955</v>
      </c>
      <c r="F30" s="373">
        <v>113884929228</v>
      </c>
      <c r="G30" s="212"/>
      <c r="H30" s="213"/>
      <c r="I30" s="212"/>
      <c r="J30" s="212"/>
      <c r="K30" s="185"/>
    </row>
    <row r="31" spans="1:11" ht="15.75" customHeight="1">
      <c r="A31" s="355">
        <v>1.2</v>
      </c>
      <c r="B31" s="356"/>
      <c r="C31" s="214" t="s">
        <v>589</v>
      </c>
      <c r="D31" s="215"/>
      <c r="E31" s="272">
        <v>11805.37</v>
      </c>
      <c r="F31" s="374">
        <v>11808.61</v>
      </c>
      <c r="G31" s="212"/>
      <c r="H31" s="213"/>
      <c r="I31" s="212"/>
      <c r="J31" s="212"/>
      <c r="K31" s="185"/>
    </row>
    <row r="32" spans="1:11" ht="15.75" customHeight="1">
      <c r="A32" s="350">
        <v>2</v>
      </c>
      <c r="B32" s="351"/>
      <c r="C32" s="202" t="s">
        <v>548</v>
      </c>
      <c r="D32" s="203"/>
      <c r="E32" s="273"/>
      <c r="F32" s="375"/>
      <c r="H32" s="213"/>
      <c r="I32" s="212"/>
      <c r="J32" s="212"/>
      <c r="K32" s="185"/>
    </row>
    <row r="33" spans="1:11" ht="15.75" customHeight="1">
      <c r="A33" s="216"/>
      <c r="B33" s="217"/>
      <c r="C33" s="214" t="s">
        <v>549</v>
      </c>
      <c r="D33" s="209"/>
      <c r="E33" s="274"/>
      <c r="F33" s="376"/>
      <c r="H33" s="213"/>
      <c r="I33" s="212"/>
      <c r="J33" s="212"/>
      <c r="K33" s="185"/>
    </row>
    <row r="34" spans="1:11" ht="15.75" customHeight="1">
      <c r="A34" s="352">
        <v>2.1</v>
      </c>
      <c r="B34" s="353"/>
      <c r="C34" s="210" t="s">
        <v>590</v>
      </c>
      <c r="D34" s="211"/>
      <c r="E34" s="163">
        <v>99782637913</v>
      </c>
      <c r="F34" s="373">
        <v>104528529955</v>
      </c>
      <c r="G34" s="218"/>
      <c r="H34" s="213"/>
      <c r="I34" s="212"/>
      <c r="J34" s="212"/>
      <c r="K34" s="219"/>
    </row>
    <row r="35" spans="1:11" ht="15.75" customHeight="1">
      <c r="A35" s="355">
        <v>2.2000000000000002</v>
      </c>
      <c r="B35" s="356"/>
      <c r="C35" s="220" t="s">
        <v>591</v>
      </c>
      <c r="D35" s="209"/>
      <c r="E35" s="272">
        <v>11854.9</v>
      </c>
      <c r="F35" s="374">
        <v>11805.37</v>
      </c>
      <c r="G35" s="201"/>
      <c r="H35" s="213"/>
      <c r="I35" s="212"/>
      <c r="J35" s="212"/>
    </row>
    <row r="36" spans="1:11" ht="15.75" customHeight="1">
      <c r="A36" s="337">
        <v>3</v>
      </c>
      <c r="B36" s="338"/>
      <c r="C36" s="221" t="s">
        <v>579</v>
      </c>
      <c r="D36" s="222"/>
      <c r="E36" s="275"/>
      <c r="F36" s="377"/>
      <c r="G36" s="212"/>
      <c r="H36" s="213"/>
      <c r="I36" s="212"/>
      <c r="J36" s="212"/>
    </row>
    <row r="37" spans="1:11" ht="15.75" customHeight="1">
      <c r="A37" s="223"/>
      <c r="B37" s="224"/>
      <c r="C37" s="225" t="s">
        <v>580</v>
      </c>
      <c r="D37" s="226"/>
      <c r="E37" s="290">
        <f>E34-E30</f>
        <v>-4745892042</v>
      </c>
      <c r="F37" s="378">
        <f>F34-F30</f>
        <v>-9356399273</v>
      </c>
      <c r="G37" s="227"/>
      <c r="H37" s="213"/>
      <c r="I37" s="212"/>
      <c r="J37" s="212"/>
    </row>
    <row r="38" spans="1:11" ht="15.75" customHeight="1">
      <c r="A38" s="339">
        <v>3.1</v>
      </c>
      <c r="B38" s="340"/>
      <c r="C38" s="228" t="s">
        <v>550</v>
      </c>
      <c r="D38" s="229"/>
      <c r="E38" s="275"/>
      <c r="F38" s="377"/>
      <c r="H38" s="213"/>
      <c r="I38" s="212"/>
      <c r="J38" s="212"/>
    </row>
    <row r="39" spans="1:11" ht="15.75" customHeight="1">
      <c r="A39" s="230"/>
      <c r="B39" s="231"/>
      <c r="C39" s="225" t="s">
        <v>551</v>
      </c>
      <c r="D39" s="232"/>
      <c r="E39" s="276">
        <f>E37-E41</f>
        <v>426772321</v>
      </c>
      <c r="F39" s="379">
        <f>F37-F41</f>
        <v>-24392622</v>
      </c>
      <c r="G39" s="270"/>
      <c r="H39" s="213"/>
      <c r="I39" s="212"/>
      <c r="J39" s="212"/>
    </row>
    <row r="40" spans="1:11" ht="15.75" customHeight="1">
      <c r="A40" s="341">
        <v>3.2</v>
      </c>
      <c r="B40" s="342"/>
      <c r="C40" s="233" t="s">
        <v>587</v>
      </c>
      <c r="D40" s="234"/>
      <c r="E40" s="277"/>
      <c r="F40" s="380"/>
      <c r="H40" s="213"/>
      <c r="I40" s="212"/>
      <c r="J40" s="212"/>
    </row>
    <row r="41" spans="1:11" ht="15.75" customHeight="1">
      <c r="A41" s="235"/>
      <c r="B41" s="236"/>
      <c r="C41" s="167" t="s">
        <v>582</v>
      </c>
      <c r="D41" s="232"/>
      <c r="E41" s="290">
        <v>-5172664363</v>
      </c>
      <c r="F41" s="378">
        <v>-9332006651</v>
      </c>
      <c r="G41" s="227"/>
      <c r="H41" s="213"/>
      <c r="I41" s="212"/>
      <c r="J41" s="212"/>
    </row>
    <row r="42" spans="1:11" ht="15.75" customHeight="1">
      <c r="A42" s="341">
        <v>3.3</v>
      </c>
      <c r="B42" s="342"/>
      <c r="C42" s="228" t="s">
        <v>552</v>
      </c>
      <c r="D42" s="229"/>
      <c r="E42" s="278"/>
      <c r="F42" s="381"/>
      <c r="H42" s="213"/>
      <c r="I42" s="212"/>
      <c r="J42" s="212"/>
    </row>
    <row r="43" spans="1:11" ht="15.75" customHeight="1">
      <c r="A43" s="230"/>
      <c r="B43" s="237"/>
      <c r="C43" s="167" t="s">
        <v>553</v>
      </c>
      <c r="D43" s="232"/>
      <c r="E43" s="279"/>
      <c r="F43" s="382"/>
      <c r="H43" s="213"/>
      <c r="I43" s="212"/>
      <c r="J43" s="212"/>
    </row>
    <row r="44" spans="1:11" ht="15.75" customHeight="1">
      <c r="A44" s="337">
        <v>4</v>
      </c>
      <c r="B44" s="343">
        <v>4</v>
      </c>
      <c r="C44" s="238" t="s">
        <v>577</v>
      </c>
      <c r="D44" s="229"/>
      <c r="E44" s="280"/>
      <c r="F44" s="383"/>
      <c r="H44" s="213"/>
      <c r="I44" s="212"/>
      <c r="J44" s="212"/>
    </row>
    <row r="45" spans="1:11" ht="15.75" customHeight="1">
      <c r="A45" s="239"/>
      <c r="B45" s="240"/>
      <c r="C45" s="167" t="s">
        <v>581</v>
      </c>
      <c r="D45" s="232"/>
      <c r="E45" s="281">
        <f>E35/E31-1</f>
        <v>4.1955482970883473E-3</v>
      </c>
      <c r="F45" s="384">
        <f>F35/F31-1</f>
        <v>-2.7437606966440597E-4</v>
      </c>
      <c r="G45" s="241"/>
      <c r="H45" s="213"/>
      <c r="I45" s="212"/>
      <c r="J45" s="212"/>
    </row>
    <row r="46" spans="1:11" ht="15.75" customHeight="1">
      <c r="A46" s="337">
        <v>5</v>
      </c>
      <c r="B46" s="343"/>
      <c r="C46" s="242" t="s">
        <v>554</v>
      </c>
      <c r="D46" s="243"/>
      <c r="E46" s="282"/>
      <c r="F46" s="385"/>
      <c r="H46" s="213"/>
      <c r="I46" s="212"/>
      <c r="J46" s="212"/>
    </row>
    <row r="47" spans="1:11" ht="15.75" customHeight="1">
      <c r="A47" s="223"/>
      <c r="B47" s="224"/>
      <c r="C47" s="244" t="s">
        <v>555</v>
      </c>
      <c r="D47" s="245"/>
      <c r="E47" s="283"/>
      <c r="F47" s="386"/>
      <c r="H47" s="213"/>
      <c r="I47" s="212"/>
      <c r="J47" s="212"/>
    </row>
    <row r="48" spans="1:11" ht="15.75" customHeight="1">
      <c r="A48" s="348">
        <v>5.0999999999999996</v>
      </c>
      <c r="B48" s="349"/>
      <c r="C48" s="246" t="s">
        <v>592</v>
      </c>
      <c r="D48" s="211"/>
      <c r="E48" s="284">
        <v>11854.9</v>
      </c>
      <c r="F48" s="387">
        <v>11816.39</v>
      </c>
      <c r="G48" s="271"/>
      <c r="H48" s="213"/>
      <c r="I48" s="212"/>
      <c r="J48" s="212"/>
    </row>
    <row r="49" spans="1:10" ht="15.75" customHeight="1">
      <c r="A49" s="348">
        <v>5.2</v>
      </c>
      <c r="B49" s="349"/>
      <c r="C49" s="248" t="s">
        <v>593</v>
      </c>
      <c r="D49" s="249"/>
      <c r="E49" s="250">
        <v>11187.25</v>
      </c>
      <c r="F49" s="388">
        <v>11178.91</v>
      </c>
      <c r="G49" s="247"/>
      <c r="H49" s="213"/>
      <c r="I49" s="212"/>
      <c r="J49" s="212"/>
    </row>
    <row r="50" spans="1:10" ht="15.75" customHeight="1">
      <c r="A50" s="346">
        <v>6</v>
      </c>
      <c r="B50" s="347"/>
      <c r="C50" s="251" t="s">
        <v>578</v>
      </c>
      <c r="D50" s="252"/>
      <c r="E50" s="293"/>
      <c r="F50" s="294"/>
      <c r="G50" s="247"/>
      <c r="H50" s="213"/>
      <c r="I50" s="212"/>
      <c r="J50" s="212"/>
    </row>
    <row r="51" spans="1:10" ht="15.75" customHeight="1">
      <c r="A51" s="348">
        <v>6.1</v>
      </c>
      <c r="B51" s="349">
        <v>6.1</v>
      </c>
      <c r="C51" s="253" t="s">
        <v>594</v>
      </c>
      <c r="D51" s="254"/>
      <c r="E51" s="295"/>
      <c r="F51" s="296"/>
      <c r="G51" s="247"/>
      <c r="H51" s="213"/>
      <c r="I51" s="212"/>
      <c r="J51" s="212"/>
    </row>
    <row r="52" spans="1:10" ht="15.75" customHeight="1">
      <c r="A52" s="348">
        <v>6.2</v>
      </c>
      <c r="B52" s="349"/>
      <c r="C52" s="210" t="s">
        <v>595</v>
      </c>
      <c r="D52" s="246"/>
      <c r="E52" s="297"/>
      <c r="F52" s="296"/>
      <c r="G52" s="255"/>
      <c r="H52" s="213"/>
      <c r="I52" s="212"/>
      <c r="J52" s="212"/>
    </row>
    <row r="53" spans="1:10" ht="15.75" customHeight="1" thickBot="1">
      <c r="A53" s="344">
        <v>6.2</v>
      </c>
      <c r="B53" s="345">
        <v>6.3</v>
      </c>
      <c r="C53" s="256" t="s">
        <v>583</v>
      </c>
      <c r="D53" s="256"/>
      <c r="E53" s="298">
        <v>0</v>
      </c>
      <c r="F53" s="299">
        <v>0</v>
      </c>
      <c r="G53" s="257"/>
      <c r="H53" s="213"/>
      <c r="I53" s="212"/>
      <c r="J53" s="212"/>
    </row>
    <row r="54" spans="1:10" ht="15.75" customHeight="1">
      <c r="A54" s="258"/>
      <c r="B54" s="258"/>
      <c r="C54" s="258"/>
      <c r="D54" s="258"/>
      <c r="E54" s="259"/>
      <c r="F54" s="259"/>
    </row>
    <row r="55" spans="1:10">
      <c r="B55" s="260"/>
      <c r="C55" s="261" t="s">
        <v>556</v>
      </c>
      <c r="D55" s="261"/>
      <c r="E55" s="336" t="s">
        <v>557</v>
      </c>
      <c r="F55" s="336"/>
    </row>
    <row r="56" spans="1:10">
      <c r="B56" s="260"/>
      <c r="C56" s="262" t="s">
        <v>596</v>
      </c>
      <c r="D56" s="261"/>
      <c r="E56" s="370" t="s">
        <v>558</v>
      </c>
      <c r="F56" s="336"/>
    </row>
    <row r="57" spans="1:10" ht="14.25" customHeight="1">
      <c r="C57" s="263"/>
      <c r="D57" s="263"/>
      <c r="E57" s="174"/>
      <c r="F57" s="174"/>
    </row>
    <row r="58" spans="1:10" ht="14.25" customHeight="1">
      <c r="A58" s="264"/>
      <c r="B58" s="264"/>
    </row>
    <row r="59" spans="1:10" ht="14.25" customHeight="1">
      <c r="A59" s="264"/>
      <c r="B59" s="264"/>
    </row>
    <row r="60" spans="1:10" ht="14.25" customHeight="1">
      <c r="A60" s="264"/>
      <c r="B60" s="264"/>
    </row>
    <row r="61" spans="1:10" ht="14.25" customHeight="1">
      <c r="A61" s="264"/>
      <c r="B61" s="264"/>
    </row>
    <row r="62" spans="1:10" ht="14.25" customHeight="1">
      <c r="A62" s="264"/>
      <c r="B62" s="264"/>
    </row>
    <row r="63" spans="1:10" ht="14.25" customHeight="1">
      <c r="A63" s="264"/>
      <c r="B63" s="264"/>
      <c r="C63" s="262"/>
      <c r="E63" s="371"/>
      <c r="F63" s="371"/>
    </row>
    <row r="64" spans="1:10" ht="14.25" customHeight="1">
      <c r="A64" s="265"/>
      <c r="B64" s="265"/>
      <c r="C64" s="266"/>
      <c r="D64" s="173"/>
      <c r="E64" s="372"/>
      <c r="F64" s="372"/>
    </row>
    <row r="65" spans="1:4" ht="16.5">
      <c r="A65" s="265"/>
      <c r="B65" s="265"/>
      <c r="C65" s="265"/>
      <c r="D65" s="265"/>
    </row>
    <row r="66" spans="1:4" ht="16.5">
      <c r="A66" s="267"/>
      <c r="B66" s="267"/>
      <c r="C66" s="267"/>
      <c r="D66" s="267"/>
    </row>
    <row r="67" spans="1:4" ht="16.5">
      <c r="A67" s="268"/>
      <c r="B67" s="268"/>
      <c r="C67" s="267"/>
      <c r="D67" s="267"/>
    </row>
    <row r="68" spans="1:4" ht="15.75">
      <c r="A68" s="269"/>
      <c r="B68" s="269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9" sqref="B39"/>
    </sheetView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F87dnhztwvd+NRVW9lgXVEfUIXc=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UxVRtju88QRw1zHL2jRXGW/tDFc=</DigestValue>
    </Reference>
  </SignedInfo>
  <SignatureValue>IaT4oo99s0WP4kPYQMFkPt9UcQXSTQlBc5qNL/r4glq2W3mE82NRww+aklhPuqixZyi9S/GUUpnU
BcXnXw0GrYF3Q9ZLYo0eDBo8R8ifYWEy1lWA/O33BupG4VdTpMzJ85yn/SeB7gy5f9tzXlcjbq9W
iKaxlbhUQopdddnNwLM=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5.xml?ContentType=application/vnd.openxmlformats-officedocument.spreadsheetml.worksheet+xml">
        <DigestMethod Algorithm="http://www.w3.org/2000/09/xmldsig#sha1"/>
        <DigestValue>sBlLYWkwqpG8JN0ehlt/KvWZl1w=</DigestValue>
      </Reference>
      <Reference URI="/xl/worksheets/sheet6.xml?ContentType=application/vnd.openxmlformats-officedocument.spreadsheetml.worksheet+xml">
        <DigestMethod Algorithm="http://www.w3.org/2000/09/xmldsig#sha1"/>
        <DigestValue>KDLkEufBUUaHqybj4qB88/Amy8w=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worksheets/sheet9.xml?ContentType=application/vnd.openxmlformats-officedocument.spreadsheetml.worksheet+xml">
        <DigestMethod Algorithm="http://www.w3.org/2000/09/xmldsig#sha1"/>
        <DigestValue>GuDWMZXvclfobpNfT9wg/mQH3vA=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7QDi5cBI18+v/KiGBEhIWKsyoow=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Cb7bFqXEyMljJUCw9P5aq0p8WkQ=</DigestValue>
      </Reference>
      <Reference URI="/xl/worksheets/sheet2.xml?ContentType=application/vnd.openxmlformats-officedocument.spreadsheetml.worksheet+xml">
        <DigestMethod Algorithm="http://www.w3.org/2000/09/xmldsig#sha1"/>
        <DigestValue>tWanPJfAPJFTkjYeHwdpFsvNQWI=</DigestValue>
      </Reference>
      <Reference URI="/xl/worksheets/sheet4.xml?ContentType=application/vnd.openxmlformats-officedocument.spreadsheetml.worksheet+xml">
        <DigestMethod Algorithm="http://www.w3.org/2000/09/xmldsig#sha1"/>
        <DigestValue>LNKiPgKSv8ANFl5/qFP1BEk8NqM=</DigestValue>
      </Reference>
      <Reference URI="/xl/workbook.xml?ContentType=application/vnd.openxmlformats-officedocument.spreadsheetml.sheet.main+xml">
        <DigestMethod Algorithm="http://www.w3.org/2000/09/xmldsig#sha1"/>
        <DigestValue>4TySye4Airv2tawybRPtTYn99XI=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styles.xml?ContentType=application/vnd.openxmlformats-officedocument.spreadsheetml.styles+xml">
        <DigestMethod Algorithm="http://www.w3.org/2000/09/xmldsig#sha1"/>
        <DigestValue>tjBLeWDCOL3ACqRw99Ded6QdHM8=</DigestValue>
      </Reference>
      <Reference URI="/xl/drawings/drawing1.xml?ContentType=application/vnd.openxmlformats-officedocument.drawing+xml">
        <DigestMethod Algorithm="http://www.w3.org/2000/09/xmldsig#sha1"/>
        <DigestValue>1tEgooLZciMtD0YBGshBlNkRmsk=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S4dROHh4domAi1wIR2Hi7qGrRys=</DigestValue>
      </Reference>
    </Manifest>
    <SignatureProperties>
      <SignatureProperty Id="idSignatureTime" Target="#idPackageSignature">
        <mdssi:SignatureTime>
          <mdssi:Format>YYYY-MM-DDThh:mm:ssTZD</mdssi:Format>
          <mdssi:Value>2022-01-24T08:21:04Z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2022-01-24T08:21:04Z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Sheet1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Vu Minh Hong</cp:lastModifiedBy>
  <cp:lastPrinted>2022-01-17T09:35:44Z</cp:lastPrinted>
  <dcterms:created xsi:type="dcterms:W3CDTF">2014-09-25T08:23:57Z</dcterms:created>
  <dcterms:modified xsi:type="dcterms:W3CDTF">2022-01-24T08:13:55Z</dcterms:modified>
</cp:coreProperties>
</file>