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1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7" l="1"/>
  <c r="E37" i="27"/>
  <c r="E39" i="27" s="1"/>
  <c r="F45" i="27" l="1"/>
  <c r="F37" i="27"/>
  <c r="F39" i="27" s="1"/>
  <c r="E25" i="27"/>
  <c r="F25" i="27"/>
  <c r="D20" i="27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<sst xmlns="http://schemas.openxmlformats.org/spreadsheetml/2006/main" count="1388" uniqueCount="597">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</sst>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0.000%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</cellStyleXfs>
  <cellXfs count="388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174" fontId="10" fillId="0" borderId="60" xfId="65" applyNumberFormat="1" applyFont="1" applyBorder="1" applyAlignment="1"/>
    <xf numFmtId="166" fontId="10" fillId="0" borderId="28" xfId="65" applyNumberFormat="1" applyFont="1" applyBorder="1" applyAlignment="1"/>
    <xf numFmtId="166" fontId="10" fillId="0" borderId="60" xfId="65" applyNumberFormat="1" applyFont="1" applyBorder="1" applyAlignment="1"/>
    <xf numFmtId="10" fontId="10" fillId="0" borderId="21" xfId="311" applyNumberFormat="1" applyFont="1" applyBorder="1" applyAlignment="1"/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6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7" xfId="65" applyNumberFormat="1" applyFont="1" applyFill="1" applyBorder="1" applyAlignment="1"/>
    <xf numFmtId="166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174" fontId="89" fillId="0" borderId="37" xfId="65" applyNumberFormat="1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174" fontId="7" fillId="0" borderId="18" xfId="65" applyNumberFormat="1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3" fontId="47" fillId="0" borderId="0" xfId="0" applyNumberFormat="1" applyFont="1"/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166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10" fontId="47" fillId="0" borderId="0" xfId="0" applyNumberFormat="1" applyFont="1"/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174" fontId="47" fillId="0" borderId="0" xfId="0" applyNumberFormat="1" applyFont="1" applyFill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174" fontId="10" fillId="0" borderId="41" xfId="65" applyNumberFormat="1" applyFont="1" applyBorder="1" applyAlignment="1">
      <alignment horizontal="right"/>
    </xf>
    <xf numFmtId="0" fontId="47" fillId="0" borderId="34" xfId="0" applyFont="1" applyBorder="1" applyAlignment="1"/>
    <xf numFmtId="0" fontId="47" fillId="0" borderId="40" xfId="0" applyFont="1" applyBorder="1" applyAlignment="1"/>
    <xf numFmtId="166" fontId="10" fillId="0" borderId="40" xfId="65" applyNumberFormat="1" applyFont="1" applyBorder="1" applyAlignment="1">
      <alignment horizontal="right"/>
    </xf>
    <xf numFmtId="166" fontId="10" fillId="0" borderId="19" xfId="65" applyNumberFormat="1" applyFont="1" applyBorder="1" applyAlignment="1">
      <alignment horizontal="right"/>
    </xf>
    <xf numFmtId="179" fontId="47" fillId="0" borderId="0" xfId="311" applyNumberFormat="1" applyFont="1" applyFill="1"/>
    <xf numFmtId="0" fontId="47" fillId="0" borderId="26" xfId="0" applyFont="1" applyBorder="1" applyAlignment="1"/>
    <xf numFmtId="10" fontId="10" fillId="0" borderId="17" xfId="311" applyNumberFormat="1" applyFont="1" applyBorder="1" applyAlignment="1">
      <alignment horizontal="right"/>
    </xf>
    <xf numFmtId="10" fontId="47" fillId="0" borderId="0" xfId="311" applyNumberFormat="1" applyFont="1" applyFill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7" fontId="47" fillId="0" borderId="0" xfId="0" applyNumberFormat="1" applyFont="1"/>
    <xf numFmtId="166" fontId="47" fillId="0" borderId="0" xfId="0" applyNumberFormat="1" applyFont="1" applyFill="1"/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4" fontId="48" fillId="0" borderId="37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174" fontId="6" fillId="0" borderId="28" xfId="65" applyNumberFormat="1" applyFont="1" applyBorder="1" applyAlignment="1"/>
    <xf numFmtId="174" fontId="7" fillId="0" borderId="45" xfId="65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4" fontId="7" fillId="37" borderId="63" xfId="65" applyNumberFormat="1" applyFont="1" applyFill="1" applyBorder="1" applyAlignment="1"/>
    <xf numFmtId="174" fontId="7" fillId="37" borderId="45" xfId="65" applyNumberFormat="1" applyFont="1" applyFill="1" applyBorder="1" applyAlignment="1"/>
    <xf numFmtId="174" fontId="10" fillId="0" borderId="60" xfId="65" applyNumberFormat="1" applyFont="1" applyFill="1" applyBorder="1" applyAlignment="1">
      <alignment horizontal="right"/>
    </xf>
    <xf numFmtId="166" fontId="10" fillId="0" borderId="45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45" xfId="65" applyNumberFormat="1" applyFont="1" applyFill="1" applyBorder="1" applyAlignment="1">
      <alignment horizontal="right"/>
    </xf>
    <xf numFmtId="175" fontId="10" fillId="0" borderId="63" xfId="65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4" fontId="48" fillId="0" borderId="63" xfId="65" applyNumberFormat="1" applyFont="1" applyFill="1" applyBorder="1" applyAlignment="1">
      <alignment horizontal="right" vertical="center" wrapText="1"/>
    </xf>
    <xf numFmtId="174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6" t="s">
        <v>50</v>
      </c>
      <c r="B2" s="297"/>
      <c r="C2" s="297"/>
      <c r="D2" s="297"/>
      <c r="E2" s="297"/>
      <c r="F2" s="29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8" t="s">
        <v>51</v>
      </c>
      <c r="D3" s="298"/>
      <c r="E3" s="298"/>
      <c r="F3" s="298"/>
      <c r="G3" s="298"/>
      <c r="H3" s="298"/>
      <c r="I3" s="298"/>
      <c r="J3" s="298"/>
      <c r="K3" s="298"/>
      <c r="L3" s="298"/>
      <c r="M3" s="299" t="s">
        <v>23</v>
      </c>
      <c r="N3" s="306"/>
      <c r="O3" s="313" t="s">
        <v>24</v>
      </c>
      <c r="P3" s="314"/>
      <c r="Q3" s="299" t="s">
        <v>5</v>
      </c>
      <c r="R3" s="299"/>
      <c r="S3" s="306"/>
      <c r="T3" s="301"/>
      <c r="U3" s="308" t="s">
        <v>26</v>
      </c>
      <c r="V3" s="309"/>
      <c r="W3" s="310" t="s">
        <v>25</v>
      </c>
    </row>
    <row r="4" spans="1:23" ht="12.75" customHeight="1">
      <c r="A4" s="306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02" t="s">
        <v>52</v>
      </c>
      <c r="I4" s="299" t="s">
        <v>34</v>
      </c>
      <c r="J4" s="301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02" t="s">
        <v>36</v>
      </c>
      <c r="V4" s="299" t="s">
        <v>39</v>
      </c>
      <c r="W4" s="311"/>
    </row>
    <row r="5" spans="1:23">
      <c r="A5" s="301"/>
      <c r="B5" s="301"/>
      <c r="C5" s="301"/>
      <c r="D5" s="301"/>
      <c r="E5" s="301"/>
      <c r="F5" s="301"/>
      <c r="G5" s="301"/>
      <c r="H5" s="303"/>
      <c r="I5" s="106" t="s">
        <v>40</v>
      </c>
      <c r="J5" s="106" t="s">
        <v>41</v>
      </c>
      <c r="K5" s="301"/>
      <c r="L5" s="301"/>
      <c r="M5" s="301"/>
      <c r="N5" s="301"/>
      <c r="O5" s="301"/>
      <c r="P5" s="301"/>
      <c r="Q5" s="300"/>
      <c r="R5" s="300"/>
      <c r="S5" s="301"/>
      <c r="T5" s="300"/>
      <c r="U5" s="303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4" t="s">
        <v>5</v>
      </c>
      <c r="B179" s="30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5">
        <v>41948</v>
      </c>
      <c r="C4" s="315"/>
      <c r="D4" s="31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5">
        <v>41949</v>
      </c>
      <c r="C5" s="315"/>
      <c r="D5" s="31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7">
        <f>+$B$6*$F$7/$C$7</f>
        <v>111000</v>
      </c>
      <c r="C8" s="317"/>
      <c r="D8" s="31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5" t="s">
        <v>226</v>
      </c>
      <c r="C9" s="315"/>
      <c r="D9" s="31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7" t="e">
        <f>+ ROUND((B11-B19)*F10/C10,0)</f>
        <v>#REF!</v>
      </c>
      <c r="C12" s="317"/>
      <c r="D12" s="31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8" t="s">
        <v>212</v>
      </c>
      <c r="C13" s="318"/>
      <c r="D13" s="31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7">
        <f>+IF($E$13=1,ROUNDDOWN($B$8*$F$10/$C$10,0),IF(MROUND($B$8*$F$10/$C$10,10)-($B$8*$F$10/$C$10)&gt;0,MROUND($B$8*$F$10/$C$10,10)-10,MROUND($B$8*$F$10/$C$10,10)))</f>
        <v>55500</v>
      </c>
      <c r="C14" s="317"/>
      <c r="D14" s="31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7">
        <f>ROUNDDOWN($B$8*$F$10/$C$10,0)-B14</f>
        <v>0</v>
      </c>
      <c r="C15" s="317"/>
      <c r="D15" s="31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8" t="s">
        <v>223</v>
      </c>
      <c r="C16" s="318"/>
      <c r="D16" s="31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7">
        <f>+IF($E$16=1,B17*B15,0)</f>
        <v>0</v>
      </c>
      <c r="C18" s="317"/>
      <c r="D18" s="31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7">
        <f>+B19*B14</f>
        <v>555000000</v>
      </c>
      <c r="C20" s="317"/>
      <c r="D20" s="31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5"/>
      <c r="C21" s="315"/>
      <c r="D21" s="31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6" t="s">
        <v>241</v>
      </c>
      <c r="F23" s="316"/>
      <c r="G23" s="31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4" t="s">
        <v>328</v>
      </c>
      <c r="F1" s="324"/>
      <c r="G1" s="325" t="s">
        <v>329</v>
      </c>
      <c r="H1" s="32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3" t="s">
        <v>398</v>
      </c>
      <c r="C62" s="323" t="s">
        <v>310</v>
      </c>
      <c r="D62" s="323" t="s">
        <v>403</v>
      </c>
      <c r="E62" s="327">
        <v>140130</v>
      </c>
      <c r="F62" s="327">
        <v>7</v>
      </c>
      <c r="G62" s="40">
        <v>215002</v>
      </c>
      <c r="H62" s="40">
        <v>0</v>
      </c>
    </row>
    <row r="63" spans="1:9" s="40" customFormat="1">
      <c r="B63" s="323"/>
      <c r="C63" s="323"/>
      <c r="D63" s="323"/>
      <c r="E63" s="327"/>
      <c r="F63" s="32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8" t="s">
        <v>20</v>
      </c>
      <c r="C32" s="328"/>
      <c r="D32" s="328"/>
      <c r="E32" s="328"/>
      <c r="F32" s="328"/>
      <c r="G32" s="32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8" t="s">
        <v>14</v>
      </c>
      <c r="C39" s="328"/>
      <c r="D39" s="328"/>
      <c r="E39" s="328"/>
      <c r="F39" s="328"/>
      <c r="G39" s="32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9"/>
      <c r="E43" s="330"/>
      <c r="F43" s="330"/>
      <c r="G43" s="33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="90" zoomScaleNormal="90" workbookViewId="0">
      <selection activeCell="H46" sqref="H46"/>
    </sheetView>
  </sheetViews>
  <sheetFormatPr defaultColWidth="9.140625" defaultRowHeight="15"/>
  <cols>
    <col min="1" max="1" width="2.140625" style="172" customWidth="1"/>
    <col min="2" max="2" width="6.42578125" style="172" customWidth="1"/>
    <col min="3" max="3" width="30.42578125" style="172" customWidth="1"/>
    <col min="4" max="4" width="42.7109375" style="172" customWidth="1"/>
    <col min="5" max="6" width="24.5703125" style="172" customWidth="1"/>
    <col min="7" max="7" width="21.42578125" style="172" customWidth="1"/>
    <col min="8" max="8" width="17.5703125" style="172" bestFit="1" customWidth="1"/>
    <col min="9" max="9" width="14.85546875" style="172" bestFit="1" customWidth="1"/>
    <col min="10" max="10" width="11.85546875" style="172" bestFit="1" customWidth="1"/>
    <col min="11" max="11" width="19" style="172" bestFit="1" customWidth="1"/>
    <col min="12" max="16384" width="9.140625" style="172"/>
  </cols>
  <sheetData>
    <row r="1" spans="1:6" ht="24" customHeight="1">
      <c r="A1" s="331" t="s">
        <v>563</v>
      </c>
      <c r="B1" s="331"/>
      <c r="C1" s="331"/>
      <c r="D1" s="331"/>
      <c r="E1" s="331"/>
      <c r="F1" s="331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586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73"/>
      <c r="B5" s="173"/>
      <c r="C5" s="173"/>
      <c r="D5" s="173"/>
      <c r="E5" s="173"/>
      <c r="F5" s="173"/>
    </row>
    <row r="6" spans="1:6" ht="15.75" customHeight="1">
      <c r="A6" s="331" t="s">
        <v>566</v>
      </c>
      <c r="B6" s="331"/>
      <c r="C6" s="331"/>
      <c r="D6" s="331"/>
      <c r="E6" s="331"/>
      <c r="F6" s="331"/>
    </row>
    <row r="7" spans="1:6" ht="15.75" customHeight="1">
      <c r="A7" s="331" t="s">
        <v>567</v>
      </c>
      <c r="B7" s="331"/>
      <c r="C7" s="331"/>
      <c r="D7" s="331"/>
      <c r="E7" s="331"/>
      <c r="F7" s="331"/>
    </row>
    <row r="8" spans="1:6" ht="15.75" customHeight="1">
      <c r="A8" s="174"/>
      <c r="B8" s="174"/>
      <c r="C8" s="174"/>
      <c r="D8" s="174"/>
      <c r="E8" s="174"/>
      <c r="F8" s="174"/>
    </row>
    <row r="9" spans="1:6" ht="15.75" customHeight="1">
      <c r="A9" s="174"/>
      <c r="B9" s="174"/>
      <c r="C9" s="166" t="s">
        <v>568</v>
      </c>
      <c r="D9" s="164" t="s">
        <v>569</v>
      </c>
      <c r="E9" s="174"/>
      <c r="F9" s="174"/>
    </row>
    <row r="10" spans="1:6" ht="15.75" customHeight="1">
      <c r="A10" s="174"/>
      <c r="B10" s="174"/>
      <c r="C10" s="175" t="s">
        <v>570</v>
      </c>
      <c r="D10" s="165" t="s">
        <v>571</v>
      </c>
      <c r="E10" s="174"/>
      <c r="F10" s="174"/>
    </row>
    <row r="11" spans="1:6" ht="15.75" customHeight="1">
      <c r="A11" s="174"/>
      <c r="B11" s="174"/>
      <c r="C11" s="174"/>
      <c r="D11" s="174"/>
      <c r="E11" s="174"/>
      <c r="F11" s="174"/>
    </row>
    <row r="12" spans="1:6" ht="15.75" customHeight="1">
      <c r="A12" s="176" t="s">
        <v>532</v>
      </c>
      <c r="B12" s="176"/>
      <c r="C12" s="176"/>
      <c r="D12" s="176" t="s">
        <v>561</v>
      </c>
      <c r="E12" s="177"/>
      <c r="F12" s="177"/>
    </row>
    <row r="13" spans="1:6" ht="15.75" customHeight="1">
      <c r="A13" s="178"/>
      <c r="B13" s="178" t="s">
        <v>533</v>
      </c>
      <c r="C13" s="178"/>
      <c r="D13" s="178" t="s">
        <v>562</v>
      </c>
      <c r="E13" s="177"/>
      <c r="F13" s="177"/>
    </row>
    <row r="14" spans="1:6" s="179" customFormat="1" ht="15.75" customHeight="1">
      <c r="A14" s="176" t="s">
        <v>534</v>
      </c>
      <c r="B14" s="176"/>
      <c r="C14" s="176"/>
      <c r="D14" s="176" t="s">
        <v>535</v>
      </c>
      <c r="E14" s="176"/>
    </row>
    <row r="15" spans="1:6" ht="15.75" customHeight="1">
      <c r="A15" s="177"/>
      <c r="B15" s="178" t="s">
        <v>536</v>
      </c>
      <c r="C15" s="177"/>
      <c r="D15" s="178" t="s">
        <v>537</v>
      </c>
      <c r="E15" s="177"/>
    </row>
    <row r="16" spans="1:6" s="179" customFormat="1" ht="15.75" customHeight="1">
      <c r="A16" s="176" t="s">
        <v>538</v>
      </c>
      <c r="B16" s="176"/>
      <c r="C16" s="176"/>
      <c r="D16" s="176" t="s">
        <v>572</v>
      </c>
    </row>
    <row r="17" spans="1:11" ht="15.75" customHeight="1">
      <c r="A17" s="177"/>
      <c r="B17" s="178" t="s">
        <v>539</v>
      </c>
      <c r="C17" s="177"/>
      <c r="D17" s="178" t="s">
        <v>573</v>
      </c>
    </row>
    <row r="18" spans="1:11" s="179" customFormat="1" ht="15.75" customHeight="1">
      <c r="A18" s="350" t="s">
        <v>574</v>
      </c>
      <c r="B18" s="350"/>
      <c r="C18" s="350"/>
      <c r="D18" s="161" t="str">
        <f>"Từ ngày "&amp;TEXT(G18,"dd/mm/yyyy")&amp;" đến "&amp;TEXT(G19,"dd/mm/yyyy")</f>
        <v>Từ ngày 29/11/2021 đến 05/12/2021</v>
      </c>
      <c r="G18" s="180">
        <v>44529</v>
      </c>
    </row>
    <row r="19" spans="1:11" ht="15.75" customHeight="1">
      <c r="A19" s="181"/>
      <c r="B19" s="182" t="s">
        <v>575</v>
      </c>
      <c r="C19" s="181"/>
      <c r="D19" s="162" t="str">
        <f>"From "&amp;TEXT(G18,"dd/mm/yyyy")&amp;" to "&amp;TEXT(G19,"dd/mm/yyyy")</f>
        <v>From 29/11/2021 to 05/12/2021</v>
      </c>
      <c r="G19" s="180">
        <v>44535</v>
      </c>
      <c r="H19" s="183"/>
    </row>
    <row r="20" spans="1:11" ht="15.75" customHeight="1">
      <c r="A20" s="184">
        <v>5</v>
      </c>
      <c r="B20" s="184" t="s">
        <v>584</v>
      </c>
      <c r="C20" s="184"/>
      <c r="D20" s="185">
        <f>G19+1</f>
        <v>44536</v>
      </c>
      <c r="E20" s="186"/>
      <c r="F20" s="186"/>
      <c r="G20" s="180"/>
      <c r="H20" s="180"/>
    </row>
    <row r="21" spans="1:11" ht="15.75" customHeight="1">
      <c r="A21" s="181"/>
      <c r="B21" s="182" t="s">
        <v>585</v>
      </c>
      <c r="C21" s="181"/>
      <c r="D21" s="365">
        <f>D20</f>
        <v>44536</v>
      </c>
      <c r="E21" s="365"/>
      <c r="F21" s="365"/>
      <c r="G21" s="365"/>
      <c r="H21" s="180"/>
    </row>
    <row r="22" spans="1:11" ht="15.75" customHeight="1" thickBot="1">
      <c r="A22" s="184"/>
      <c r="B22" s="184"/>
      <c r="C22" s="184"/>
      <c r="D22" s="184"/>
      <c r="E22" s="184"/>
      <c r="F22" s="187" t="s">
        <v>540</v>
      </c>
      <c r="H22" s="183"/>
    </row>
    <row r="23" spans="1:11" ht="15.75" customHeight="1">
      <c r="A23" s="358" t="s">
        <v>531</v>
      </c>
      <c r="B23" s="359"/>
      <c r="C23" s="360" t="s">
        <v>541</v>
      </c>
      <c r="D23" s="359"/>
      <c r="E23" s="188" t="s">
        <v>542</v>
      </c>
      <c r="F23" s="369" t="s">
        <v>560</v>
      </c>
      <c r="H23" s="183"/>
      <c r="K23" s="189"/>
    </row>
    <row r="24" spans="1:11" ht="15.75" customHeight="1">
      <c r="A24" s="361" t="s">
        <v>27</v>
      </c>
      <c r="B24" s="362"/>
      <c r="C24" s="363" t="s">
        <v>330</v>
      </c>
      <c r="D24" s="364"/>
      <c r="E24" s="190" t="s">
        <v>543</v>
      </c>
      <c r="F24" s="370" t="s">
        <v>559</v>
      </c>
      <c r="H24" s="183"/>
      <c r="K24" s="189"/>
    </row>
    <row r="25" spans="1:11" ht="15.75" customHeight="1">
      <c r="A25" s="191"/>
      <c r="B25" s="192"/>
      <c r="C25" s="193"/>
      <c r="D25" s="193"/>
      <c r="E25" s="194">
        <f>G19</f>
        <v>44535</v>
      </c>
      <c r="F25" s="195">
        <f>G18-1</f>
        <v>44528</v>
      </c>
      <c r="G25" s="196"/>
      <c r="H25" s="183"/>
      <c r="K25" s="189"/>
    </row>
    <row r="26" spans="1:11" ht="15.75" customHeight="1">
      <c r="A26" s="353" t="s">
        <v>576</v>
      </c>
      <c r="B26" s="354"/>
      <c r="C26" s="197" t="s">
        <v>544</v>
      </c>
      <c r="D26" s="197"/>
      <c r="E26" s="198"/>
      <c r="F26" s="371"/>
      <c r="H26" s="183"/>
      <c r="K26" s="199"/>
    </row>
    <row r="27" spans="1:11" ht="15.75" customHeight="1">
      <c r="A27" s="200"/>
      <c r="B27" s="201"/>
      <c r="C27" s="202" t="s">
        <v>545</v>
      </c>
      <c r="D27" s="203"/>
      <c r="E27" s="204"/>
      <c r="F27" s="372"/>
      <c r="H27" s="205"/>
      <c r="K27" s="199"/>
    </row>
    <row r="28" spans="1:11" ht="15.75" customHeight="1">
      <c r="A28" s="346">
        <v>1</v>
      </c>
      <c r="B28" s="347"/>
      <c r="C28" s="206" t="s">
        <v>546</v>
      </c>
      <c r="D28" s="207"/>
      <c r="E28" s="208"/>
      <c r="F28" s="294"/>
      <c r="H28" s="209"/>
      <c r="K28" s="199"/>
    </row>
    <row r="29" spans="1:11" ht="15.75" customHeight="1">
      <c r="A29" s="210"/>
      <c r="B29" s="211"/>
      <c r="C29" s="212" t="s">
        <v>547</v>
      </c>
      <c r="D29" s="213"/>
      <c r="E29" s="214"/>
      <c r="F29" s="295"/>
      <c r="H29" s="209"/>
      <c r="K29" s="199"/>
    </row>
    <row r="30" spans="1:11" ht="15.75" customHeight="1">
      <c r="A30" s="348">
        <v>1.1000000000000001</v>
      </c>
      <c r="B30" s="349"/>
      <c r="C30" s="215" t="s">
        <v>588</v>
      </c>
      <c r="D30" s="216"/>
      <c r="E30" s="163">
        <v>112304310728</v>
      </c>
      <c r="F30" s="373">
        <v>110285703546</v>
      </c>
      <c r="G30" s="217"/>
      <c r="H30" s="218"/>
      <c r="I30" s="217"/>
      <c r="J30" s="217"/>
      <c r="K30" s="189"/>
    </row>
    <row r="31" spans="1:11" ht="15.75" customHeight="1">
      <c r="A31" s="351">
        <v>1.2</v>
      </c>
      <c r="B31" s="352"/>
      <c r="C31" s="219" t="s">
        <v>589</v>
      </c>
      <c r="D31" s="220"/>
      <c r="E31" s="281">
        <v>11774.03</v>
      </c>
      <c r="F31" s="374">
        <v>11761.43</v>
      </c>
      <c r="G31" s="217"/>
      <c r="H31" s="218"/>
      <c r="I31" s="217"/>
      <c r="J31" s="217"/>
      <c r="K31" s="189"/>
    </row>
    <row r="32" spans="1:11" ht="15.75" customHeight="1">
      <c r="A32" s="346">
        <v>2</v>
      </c>
      <c r="B32" s="347"/>
      <c r="C32" s="206" t="s">
        <v>548</v>
      </c>
      <c r="D32" s="207"/>
      <c r="E32" s="282"/>
      <c r="F32" s="375"/>
      <c r="H32" s="218"/>
      <c r="I32" s="217"/>
      <c r="J32" s="217"/>
      <c r="K32" s="189"/>
    </row>
    <row r="33" spans="1:11" ht="15.75" customHeight="1">
      <c r="A33" s="221"/>
      <c r="B33" s="222"/>
      <c r="C33" s="219" t="s">
        <v>549</v>
      </c>
      <c r="D33" s="213"/>
      <c r="E33" s="283"/>
      <c r="F33" s="376"/>
      <c r="H33" s="218"/>
      <c r="I33" s="217"/>
      <c r="J33" s="217"/>
      <c r="K33" s="189"/>
    </row>
    <row r="34" spans="1:11" ht="15.75" customHeight="1">
      <c r="A34" s="348">
        <v>2.1</v>
      </c>
      <c r="B34" s="349"/>
      <c r="C34" s="215" t="s">
        <v>590</v>
      </c>
      <c r="D34" s="216"/>
      <c r="E34" s="163">
        <v>122416360053</v>
      </c>
      <c r="F34" s="373">
        <v>112304310728</v>
      </c>
      <c r="G34" s="223"/>
      <c r="H34" s="218"/>
      <c r="I34" s="217"/>
      <c r="J34" s="217"/>
      <c r="K34" s="224"/>
    </row>
    <row r="35" spans="1:11" ht="15.75" customHeight="1">
      <c r="A35" s="351">
        <v>2.2000000000000002</v>
      </c>
      <c r="B35" s="352"/>
      <c r="C35" s="225" t="s">
        <v>591</v>
      </c>
      <c r="D35" s="213"/>
      <c r="E35" s="281">
        <v>11762.38</v>
      </c>
      <c r="F35" s="374">
        <v>11774.03</v>
      </c>
      <c r="G35" s="205"/>
      <c r="H35" s="218"/>
      <c r="I35" s="217"/>
      <c r="J35" s="217"/>
    </row>
    <row r="36" spans="1:11" ht="15.75" customHeight="1">
      <c r="A36" s="333">
        <v>3</v>
      </c>
      <c r="B36" s="334"/>
      <c r="C36" s="226" t="s">
        <v>579</v>
      </c>
      <c r="D36" s="227"/>
      <c r="E36" s="284"/>
      <c r="F36" s="377"/>
      <c r="G36" s="217"/>
      <c r="H36" s="218"/>
      <c r="I36" s="217"/>
      <c r="J36" s="217"/>
    </row>
    <row r="37" spans="1:11" ht="15.75" customHeight="1">
      <c r="A37" s="228"/>
      <c r="B37" s="229"/>
      <c r="C37" s="230" t="s">
        <v>580</v>
      </c>
      <c r="D37" s="231"/>
      <c r="E37" s="285">
        <f>E34-E30</f>
        <v>10112049325</v>
      </c>
      <c r="F37" s="378">
        <f>F34-F30</f>
        <v>2018607182</v>
      </c>
      <c r="G37" s="232"/>
      <c r="H37" s="218"/>
      <c r="I37" s="217"/>
      <c r="J37" s="217"/>
    </row>
    <row r="38" spans="1:11" ht="15.75" customHeight="1">
      <c r="A38" s="335">
        <v>3.1</v>
      </c>
      <c r="B38" s="336"/>
      <c r="C38" s="233" t="s">
        <v>550</v>
      </c>
      <c r="D38" s="234"/>
      <c r="E38" s="284"/>
      <c r="F38" s="377"/>
      <c r="H38" s="218"/>
      <c r="I38" s="217"/>
      <c r="J38" s="217"/>
    </row>
    <row r="39" spans="1:11" ht="15.75" customHeight="1">
      <c r="A39" s="235"/>
      <c r="B39" s="236"/>
      <c r="C39" s="230" t="s">
        <v>551</v>
      </c>
      <c r="D39" s="237"/>
      <c r="E39" s="285">
        <f>E37-E41</f>
        <v>-109243658</v>
      </c>
      <c r="F39" s="378">
        <f>F37-F41</f>
        <v>119675040</v>
      </c>
      <c r="G39" s="279"/>
      <c r="H39" s="218"/>
      <c r="I39" s="217"/>
      <c r="J39" s="217"/>
    </row>
    <row r="40" spans="1:11" ht="15.75" customHeight="1">
      <c r="A40" s="337">
        <v>3.2</v>
      </c>
      <c r="B40" s="338"/>
      <c r="C40" s="238" t="s">
        <v>587</v>
      </c>
      <c r="D40" s="239"/>
      <c r="E40" s="286"/>
      <c r="F40" s="379"/>
      <c r="H40" s="218"/>
      <c r="I40" s="217"/>
      <c r="J40" s="217"/>
    </row>
    <row r="41" spans="1:11" ht="15.75" customHeight="1">
      <c r="A41" s="240"/>
      <c r="B41" s="241"/>
      <c r="C41" s="167" t="s">
        <v>582</v>
      </c>
      <c r="D41" s="237"/>
      <c r="E41" s="285">
        <v>10221292983</v>
      </c>
      <c r="F41" s="378">
        <v>1898932142</v>
      </c>
      <c r="G41" s="232"/>
      <c r="H41" s="218"/>
      <c r="I41" s="217"/>
      <c r="J41" s="217"/>
    </row>
    <row r="42" spans="1:11" ht="15.75" customHeight="1">
      <c r="A42" s="337">
        <v>3.3</v>
      </c>
      <c r="B42" s="338"/>
      <c r="C42" s="233" t="s">
        <v>552</v>
      </c>
      <c r="D42" s="234"/>
      <c r="E42" s="287"/>
      <c r="F42" s="380"/>
      <c r="H42" s="218"/>
      <c r="I42" s="217"/>
      <c r="J42" s="217"/>
    </row>
    <row r="43" spans="1:11" ht="15.75" customHeight="1">
      <c r="A43" s="235"/>
      <c r="B43" s="242"/>
      <c r="C43" s="167" t="s">
        <v>553</v>
      </c>
      <c r="D43" s="237"/>
      <c r="E43" s="288"/>
      <c r="F43" s="381"/>
      <c r="H43" s="218"/>
      <c r="I43" s="217"/>
      <c r="J43" s="217"/>
    </row>
    <row r="44" spans="1:11" ht="15.75" customHeight="1">
      <c r="A44" s="333">
        <v>4</v>
      </c>
      <c r="B44" s="339">
        <v>4</v>
      </c>
      <c r="C44" s="243" t="s">
        <v>577</v>
      </c>
      <c r="D44" s="234"/>
      <c r="E44" s="289"/>
      <c r="F44" s="382"/>
      <c r="H44" s="218"/>
      <c r="I44" s="217"/>
      <c r="J44" s="217"/>
    </row>
    <row r="45" spans="1:11" ht="15.75" customHeight="1">
      <c r="A45" s="244"/>
      <c r="B45" s="245"/>
      <c r="C45" s="167" t="s">
        <v>581</v>
      </c>
      <c r="D45" s="237"/>
      <c r="E45" s="290">
        <f>E35/E31-1</f>
        <v>-9.8946579888126163E-4</v>
      </c>
      <c r="F45" s="383">
        <f>F35/F31-1</f>
        <v>1.0712983030125578E-3</v>
      </c>
      <c r="G45" s="246"/>
      <c r="H45" s="218"/>
      <c r="I45" s="217"/>
      <c r="J45" s="217"/>
    </row>
    <row r="46" spans="1:11" ht="15.75" customHeight="1">
      <c r="A46" s="333">
        <v>5</v>
      </c>
      <c r="B46" s="339"/>
      <c r="C46" s="247" t="s">
        <v>554</v>
      </c>
      <c r="D46" s="248"/>
      <c r="E46" s="291"/>
      <c r="F46" s="384"/>
      <c r="H46" s="218"/>
      <c r="I46" s="217"/>
      <c r="J46" s="217"/>
    </row>
    <row r="47" spans="1:11" ht="15.75" customHeight="1">
      <c r="A47" s="228"/>
      <c r="B47" s="229"/>
      <c r="C47" s="249" t="s">
        <v>555</v>
      </c>
      <c r="D47" s="250"/>
      <c r="E47" s="292"/>
      <c r="F47" s="385"/>
      <c r="H47" s="218"/>
      <c r="I47" s="217"/>
      <c r="J47" s="217"/>
    </row>
    <row r="48" spans="1:11" ht="15.75" customHeight="1">
      <c r="A48" s="344">
        <v>5.0999999999999996</v>
      </c>
      <c r="B48" s="345"/>
      <c r="C48" s="251" t="s">
        <v>592</v>
      </c>
      <c r="D48" s="216"/>
      <c r="E48" s="293">
        <v>11779.88</v>
      </c>
      <c r="F48" s="386">
        <v>11774.03</v>
      </c>
      <c r="G48" s="280"/>
      <c r="H48" s="218"/>
      <c r="I48" s="217"/>
      <c r="J48" s="217"/>
    </row>
    <row r="49" spans="1:10" ht="15.75" customHeight="1">
      <c r="A49" s="344">
        <v>5.2</v>
      </c>
      <c r="B49" s="345"/>
      <c r="C49" s="253" t="s">
        <v>593</v>
      </c>
      <c r="D49" s="254"/>
      <c r="E49" s="255">
        <v>11142.6</v>
      </c>
      <c r="F49" s="387">
        <v>11142.6</v>
      </c>
      <c r="G49" s="252"/>
      <c r="H49" s="218"/>
      <c r="I49" s="217"/>
      <c r="J49" s="217"/>
    </row>
    <row r="50" spans="1:10" ht="15.75" customHeight="1">
      <c r="A50" s="342">
        <v>6</v>
      </c>
      <c r="B50" s="343"/>
      <c r="C50" s="256" t="s">
        <v>578</v>
      </c>
      <c r="D50" s="257"/>
      <c r="E50" s="258"/>
      <c r="F50" s="168"/>
      <c r="G50" s="252"/>
      <c r="H50" s="218"/>
      <c r="I50" s="217"/>
      <c r="J50" s="217"/>
    </row>
    <row r="51" spans="1:10" ht="15.75" customHeight="1">
      <c r="A51" s="344">
        <v>6.1</v>
      </c>
      <c r="B51" s="345">
        <v>6.1</v>
      </c>
      <c r="C51" s="259" t="s">
        <v>594</v>
      </c>
      <c r="D51" s="260"/>
      <c r="E51" s="261"/>
      <c r="F51" s="169"/>
      <c r="G51" s="252"/>
      <c r="H51" s="218"/>
      <c r="I51" s="217"/>
      <c r="J51" s="217"/>
    </row>
    <row r="52" spans="1:10" ht="15.75" customHeight="1">
      <c r="A52" s="344">
        <v>6.2</v>
      </c>
      <c r="B52" s="345"/>
      <c r="C52" s="215" t="s">
        <v>595</v>
      </c>
      <c r="D52" s="251"/>
      <c r="E52" s="262"/>
      <c r="F52" s="170"/>
      <c r="G52" s="263"/>
      <c r="H52" s="218"/>
      <c r="I52" s="217"/>
      <c r="J52" s="217"/>
    </row>
    <row r="53" spans="1:10" ht="15.75" customHeight="1" thickBot="1">
      <c r="A53" s="340">
        <v>6.2</v>
      </c>
      <c r="B53" s="341">
        <v>6.3</v>
      </c>
      <c r="C53" s="264" t="s">
        <v>583</v>
      </c>
      <c r="D53" s="264"/>
      <c r="E53" s="265">
        <v>0</v>
      </c>
      <c r="F53" s="171">
        <v>0</v>
      </c>
      <c r="G53" s="266"/>
      <c r="H53" s="218"/>
      <c r="I53" s="217"/>
      <c r="J53" s="217"/>
    </row>
    <row r="54" spans="1:10" ht="15.75" customHeight="1">
      <c r="A54" s="267"/>
      <c r="B54" s="267"/>
      <c r="C54" s="267"/>
      <c r="D54" s="267"/>
      <c r="E54" s="268"/>
      <c r="F54" s="268"/>
    </row>
    <row r="55" spans="1:10">
      <c r="B55" s="269"/>
      <c r="C55" s="270" t="s">
        <v>556</v>
      </c>
      <c r="D55" s="270"/>
      <c r="E55" s="332" t="s">
        <v>557</v>
      </c>
      <c r="F55" s="332"/>
    </row>
    <row r="56" spans="1:10">
      <c r="B56" s="269"/>
      <c r="C56" s="271" t="s">
        <v>596</v>
      </c>
      <c r="D56" s="270"/>
      <c r="E56" s="366" t="s">
        <v>558</v>
      </c>
      <c r="F56" s="332"/>
    </row>
    <row r="57" spans="1:10" ht="14.25" customHeight="1">
      <c r="C57" s="272"/>
      <c r="D57" s="272"/>
      <c r="E57" s="178"/>
      <c r="F57" s="178"/>
    </row>
    <row r="58" spans="1:10" ht="14.25" customHeight="1">
      <c r="A58" s="273"/>
      <c r="B58" s="273"/>
    </row>
    <row r="59" spans="1:10" ht="14.25" customHeight="1">
      <c r="A59" s="273"/>
      <c r="B59" s="273"/>
    </row>
    <row r="60" spans="1:10" ht="14.25" customHeight="1">
      <c r="A60" s="273"/>
      <c r="B60" s="273"/>
    </row>
    <row r="61" spans="1:10" ht="14.25" customHeight="1">
      <c r="A61" s="273"/>
      <c r="B61" s="273"/>
    </row>
    <row r="62" spans="1:10" ht="14.25" customHeight="1">
      <c r="A62" s="273"/>
      <c r="B62" s="273"/>
    </row>
    <row r="63" spans="1:10" ht="14.25" customHeight="1">
      <c r="A63" s="273"/>
      <c r="B63" s="273"/>
      <c r="C63" s="271"/>
      <c r="E63" s="367"/>
      <c r="F63" s="367"/>
    </row>
    <row r="64" spans="1:10" ht="14.25" customHeight="1">
      <c r="A64" s="274"/>
      <c r="B64" s="274"/>
      <c r="C64" s="275"/>
      <c r="D64" s="177"/>
      <c r="E64" s="368"/>
      <c r="F64" s="368"/>
    </row>
    <row r="65" spans="1:4" ht="16.5">
      <c r="A65" s="274"/>
      <c r="B65" s="274"/>
      <c r="C65" s="274"/>
      <c r="D65" s="274"/>
    </row>
    <row r="66" spans="1:4" ht="16.5">
      <c r="A66" s="276"/>
      <c r="B66" s="276"/>
      <c r="C66" s="276"/>
      <c r="D66" s="276"/>
    </row>
    <row r="67" spans="1:4" ht="16.5">
      <c r="A67" s="277"/>
      <c r="B67" s="277"/>
      <c r="C67" s="276"/>
      <c r="D67" s="276"/>
    </row>
    <row r="68" spans="1:4" ht="15.75">
      <c r="A68" s="278"/>
      <c r="B68" s="278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k/9VZ3ZwjleifibirWy7AVuIVc0=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zx9hThpHFWhxswZIC1WeyUSsRkA=</DigestValue>
    </Reference>
  </SignedInfo>
  <SignatureValue>soJxCAUasRq2cjNrPK+MxX3AH06sN2oslQ3Yep0VMY2+dXL1XxGcihzOefYRTzu8WBxZD65dIUOl
mjRX7C9jG1A4hPYXipW3Ob5WPvE9iM4mAKnjX56ZSNOGA8FZY5zb8mbbLvuw2wM1Si+yBb6uIuTZ
84JTCo+gkM/NwUz7V0c=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aVU915GCldpGOlXj39kYvuulgBM=</DigestValue>
      </Reference>
      <Reference URI="/xl/worksheets/sheet6.xml?ContentType=application/vnd.openxmlformats-officedocument.spreadsheetml.worksheet+xml">
        <DigestMethod Algorithm="http://www.w3.org/2000/09/xmldsig#sha1"/>
        <DigestValue>40kOfkFsU9wlq/HvLg9t+zrLDcE=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0KN7ucad/W8WDFBj+1BU4RYs3EQ=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v/vj2wdMMJk8abRe1BfTkgc+jKM=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Tum42mtEnNauhi+SADXDCFaI+es=</DigestValue>
      </Reference>
      <Reference URI="/xl/worksheets/sheet2.xml?ContentType=application/vnd.openxmlformats-officedocument.spreadsheetml.worksheet+xml">
        <DigestMethod Algorithm="http://www.w3.org/2000/09/xmldsig#sha1"/>
        <DigestValue>cDA30FdGmgG8x6QImIAi3X+5PLo=</DigestValue>
      </Reference>
      <Reference URI="/xl/worksheets/sheet4.xml?ContentType=application/vnd.openxmlformats-officedocument.spreadsheetml.worksheet+xml">
        <DigestMethod Algorithm="http://www.w3.org/2000/09/xmldsig#sha1"/>
        <DigestValue>QVytsYbhJZhdaK1ooAACwoqlqz0=</DigestValue>
      </Reference>
      <Reference URI="/xl/workbook.xml?ContentType=application/vnd.openxmlformats-officedocument.spreadsheetml.sheet.main+xml">
        <DigestMethod Algorithm="http://www.w3.org/2000/09/xmldsig#sha1"/>
        <DigestValue>4TySye4Airv2tawybRPtTYn99XI=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H0UBeF3+dD2bSVT0MKuBUeaVAWk=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2021-12-06T10:35:55Z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2021-12-06T10:35:55Z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2021-12-06T10:31:21Z</cp:lastPrinted>
  <dcterms:created xsi:type="dcterms:W3CDTF">2014-09-25T08:23:57Z</dcterms:created>
  <dcterms:modified xsi:type="dcterms:W3CDTF">2021-12-06T10:32:34Z</dcterms:modified>
</cp:coreProperties>
</file>