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27555" windowHeight="12060"/>
  </bookViews>
  <sheets>
    <sheet name="6.7" sheetId="1" r:id="rId1"/>
  </sheets>
  <definedNames>
    <definedName name="_xlnm.Print_Area" localSheetId="0">'6.7'!$A$2:$I$44</definedName>
  </definedNames>
  <calcPr calcId="145621" calcMode="manual"/>
</workbook>
</file>

<file path=xl/calcChain.xml><?xml version="1.0" encoding="utf-8"?>
<calcChain xmlns="http://schemas.openxmlformats.org/spreadsheetml/2006/main">
  <c r="G28" i="1" l="1"/>
  <c r="F22" i="1"/>
  <c r="H22" i="1" s="1"/>
  <c r="G33" i="1" l="1"/>
  <c r="F33" i="1"/>
  <c r="H32" i="1"/>
  <c r="H33" i="1" s="1"/>
  <c r="H31" i="1"/>
  <c r="H30" i="1"/>
  <c r="F27" i="1"/>
  <c r="H27" i="1" s="1"/>
  <c r="F26" i="1"/>
  <c r="H26" i="1" s="1"/>
  <c r="H28" i="1" s="1"/>
  <c r="F23" i="1"/>
  <c r="H23" i="1" s="1"/>
  <c r="H21" i="1"/>
  <c r="F21" i="1"/>
  <c r="F20" i="1"/>
  <c r="H20" i="1" s="1"/>
  <c r="F19" i="1"/>
  <c r="H19" i="1" s="1"/>
  <c r="F18" i="1"/>
  <c r="H18" i="1" s="1"/>
  <c r="F17" i="1"/>
  <c r="H17" i="1" s="1"/>
  <c r="F16" i="1"/>
  <c r="H16" i="1" s="1"/>
  <c r="G24" i="1"/>
  <c r="F15" i="1"/>
  <c r="G34" i="1" l="1"/>
  <c r="F24" i="1"/>
  <c r="H15" i="1"/>
  <c r="H24" i="1" s="1"/>
  <c r="H34" i="1" s="1"/>
  <c r="F28" i="1"/>
  <c r="F34" i="1" l="1"/>
</calcChain>
</file>

<file path=xl/sharedStrings.xml><?xml version="1.0" encoding="utf-8"?>
<sst xmlns="http://schemas.openxmlformats.org/spreadsheetml/2006/main" count="46" uniqueCount="43">
  <si>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</si>
  <si>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</si>
  <si>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</si>
  <si>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</si>
  <si>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</si>
  <si>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</si>
  <si>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</si>
  <si>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 xml:space="preserve">Kính gửi: </t>
  </si>
  <si>
    <t>Công ty Cổ phần Quản lý Quỹ Kỹ Thương</t>
  </si>
  <si>
    <t>Giá trị tài sản ròng - NAV</t>
  </si>
  <si>
    <t>STT</t>
  </si>
  <si>
    <t>Mã CK</t>
  </si>
  <si>
    <t>Số lượng</t>
  </si>
  <si>
    <t>Giá Thị trường (Giá clean)</t>
  </si>
  <si>
    <t>Tổng giá trị</t>
  </si>
  <si>
    <t>Lãi dự thu</t>
  </si>
  <si>
    <t>%/NAV</t>
  </si>
  <si>
    <t>Ghi chú</t>
  </si>
  <si>
    <t>Trái phiếu</t>
  </si>
  <si>
    <t>VHM11801</t>
  </si>
  <si>
    <t>SCR11816</t>
  </si>
  <si>
    <t>NPM11805</t>
  </si>
  <si>
    <t>MSN11906</t>
  </si>
  <si>
    <t>MSN12002</t>
  </si>
  <si>
    <t>NPM11907</t>
  </si>
  <si>
    <t>VJC11912</t>
  </si>
  <si>
    <t>CII120018</t>
  </si>
  <si>
    <t>Tổng</t>
  </si>
  <si>
    <t>Công cụ thị trường tiền tệ</t>
  </si>
  <si>
    <t>HCVN-CD04-2019-006</t>
  </si>
  <si>
    <t>Hợp đồng tiền gửi</t>
  </si>
  <si>
    <t>NH BẢN VIỆT 190/HĐTG.BVB.TTKD.2021</t>
  </si>
  <si>
    <t>NH BẢN VIỆT 191/HĐTG.BVB.TTKD.2021</t>
  </si>
  <si>
    <t>NH BẢN VIỆT 192/HĐTG.BVB.TTKD.2021</t>
  </si>
  <si>
    <t>Tổng trái phiếu, công cụ thị trường tiền tệ, tiền gửi có kỳ hạn và các công cụ có thu nhập cố định khác</t>
  </si>
  <si>
    <t xml:space="preserve">       Trân trọng!</t>
  </si>
  <si>
    <r>
      <rPr>
        <b/>
        <i/>
        <sz val="14"/>
        <rFont val="Times New Roman"/>
        <family val="1"/>
      </rPr>
      <t xml:space="preserve">Nơi nhận </t>
    </r>
    <r>
      <rPr>
        <b/>
        <sz val="14"/>
        <rFont val="Times New Roman"/>
        <family val="1"/>
      </rPr>
      <t>(03 b):</t>
    </r>
    <r>
      <rPr>
        <sz val="14"/>
        <rFont val="Times New Roman"/>
        <family val="1"/>
      </rPr>
      <t xml:space="preserve">
- Như trên;
- Lưu DVCK</t>
    </r>
  </si>
  <si>
    <t xml:space="preserve">KT GIÁM ĐỐC
PHÓ GIÁM ĐỐC
</t>
  </si>
  <si>
    <t>Ngô Thị Thu Cúc</t>
  </si>
  <si>
    <t xml:space="preserve">       Với vai trò là Ngân hàng Giám sát của Quỹ Đầu tư Trái phiếu Linh hoạt Techcom (Quỹ TCFF), Ngân hàng TMCP Đầu tư và Phát triển Việt Nam - Chi nhánh Hà Thành xin thông báo tới Quý Công ty về sai lệch phát sinh trong cơ cấu danh mục đầu tư của Quỹ TCFF tại kỳ định giá xác định giá trị tài sản ròng tại ngày 07/07/2021.</t>
  </si>
  <si>
    <t>GEGB2124001</t>
  </si>
  <si>
    <t>VPBFC/CCTG-10065</t>
  </si>
  <si>
    <t xml:space="preserve">       Theo ghi nhận của Ngân hàng giám sát, tỷ lệ đầu tư vào các loại trái phiếu, công cụ thị trường tiền tệ, tiền gửi có kỳ hạn và các công cụ có thu nhập cố định khác trên giá trị tài sản ròng của Quỹ đã đảm bảo hạn mức tối thiểu 80%, quy định tại khoản 14 Điều 2 Thông tư 98/2020/TT-BTC. Cụ thể:</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</si>
</sst>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s>
  <fonts count="9" x14ac:knownFonts="1">
    <font>
      <sz val="11"/>
      <color theme="1"/>
      <name val="Calibri"/>
      <family val="2"/>
      <scheme val="minor"/>
    </font>
    <font>
      <sz val="11"/>
      <color theme="1"/>
      <name val="Calibri"/>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righ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3" xfId="0" applyFont="1" applyBorder="1" applyAlignment="1">
      <alignment horizontal="center" vertical="center"/>
    </xf>
    <xf numFmtId="167" fontId="3" fillId="0" borderId="3" xfId="1" applyNumberFormat="1" applyFont="1" applyBorder="1" applyAlignment="1">
      <alignment horizontal="center" vertical="center"/>
    </xf>
    <xf numFmtId="0" fontId="3" fillId="0" borderId="3" xfId="0" applyFont="1" applyBorder="1" applyAlignment="1">
      <alignment horizontal="center" vertical="center" wrapText="1"/>
    </xf>
    <xf numFmtId="0" fontId="8" fillId="0" borderId="0" xfId="0" applyFont="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167" fontId="4" fillId="0" borderId="3" xfId="1" applyNumberFormat="1" applyFont="1" applyBorder="1" applyAlignment="1">
      <alignment horizontal="right" vertical="center"/>
    </xf>
    <xf numFmtId="166" fontId="4" fillId="0" borderId="3" xfId="1" applyFont="1" applyBorder="1" applyAlignment="1">
      <alignment horizontal="right" vertical="center"/>
    </xf>
    <xf numFmtId="167" fontId="4" fillId="0" borderId="3" xfId="0" applyNumberFormat="1" applyFont="1" applyBorder="1" applyAlignment="1">
      <alignment horizontal="center" vertical="center"/>
    </xf>
    <xf numFmtId="10" fontId="4" fillId="0" borderId="3" xfId="2" applyNumberFormat="1" applyFont="1" applyBorder="1" applyAlignment="1">
      <alignment horizontal="center" vertical="center"/>
    </xf>
    <xf numFmtId="0" fontId="4" fillId="0" borderId="4" xfId="0" applyFont="1" applyBorder="1" applyAlignment="1">
      <alignment horizontal="center" vertical="center"/>
    </xf>
    <xf numFmtId="10" fontId="4" fillId="0" borderId="4" xfId="2" applyNumberFormat="1" applyFont="1" applyBorder="1" applyAlignment="1">
      <alignment vertical="center" wrapText="1"/>
    </xf>
    <xf numFmtId="166" fontId="4" fillId="0" borderId="0" xfId="1" applyFont="1" applyAlignment="1">
      <alignment vertical="center"/>
    </xf>
    <xf numFmtId="167" fontId="4" fillId="0" borderId="0" xfId="0" applyNumberFormat="1" applyFont="1" applyAlignment="1">
      <alignment vertical="center"/>
    </xf>
    <xf numFmtId="167" fontId="3" fillId="0" borderId="3" xfId="0" applyNumberFormat="1" applyFont="1" applyBorder="1" applyAlignment="1">
      <alignment horizontal="center" vertical="center"/>
    </xf>
    <xf numFmtId="10" fontId="3" fillId="0" borderId="3" xfId="2" applyNumberFormat="1" applyFont="1" applyBorder="1" applyAlignment="1">
      <alignment horizontal="center" vertical="center"/>
    </xf>
    <xf numFmtId="10" fontId="4" fillId="0" borderId="5" xfId="2" applyNumberFormat="1" applyFont="1" applyBorder="1" applyAlignment="1">
      <alignment vertical="center" wrapText="1"/>
    </xf>
    <xf numFmtId="167" fontId="3" fillId="0" borderId="0" xfId="0" applyNumberFormat="1" applyFont="1" applyAlignment="1">
      <alignment vertical="center"/>
    </xf>
    <xf numFmtId="0" fontId="4" fillId="0" borderId="3" xfId="0"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Border="1" applyAlignment="1">
      <alignment horizontal="center" vertical="center"/>
    </xf>
    <xf numFmtId="164" fontId="5" fillId="0" borderId="0" xfId="0"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2</xdr:col>
      <xdr:colOff>416717</xdr:colOff>
      <xdr:row>4</xdr:row>
      <xdr:rowOff>142874</xdr:rowOff>
    </xdr:to>
    <xdr:pic>
      <xdr:nvPicPr>
        <xdr:cNvPr id="2" name="Picture 1" descr="BIDV moi1.jpg"/>
        <xdr:cNvPicPr/>
      </xdr:nvPicPr>
      <xdr:blipFill>
        <a:blip xmlns:r="http://schemas.openxmlformats.org/officeDocument/2006/relationships" r:embed="rId1" cstate="print"/>
        <a:srcRect/>
        <a:stretch>
          <a:fillRect/>
        </a:stretch>
      </xdr:blipFill>
      <xdr:spPr bwMode="auto">
        <a:xfrm>
          <a:off x="342899" y="133350"/>
          <a:ext cx="921543" cy="8381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19" zoomScale="80" zoomScaleNormal="80" workbookViewId="0">
      <selection activeCell="H45" sqref="H45"/>
    </sheetView>
  </sheetViews>
  <sheetFormatPr defaultRowHeight="14.25" x14ac:dyDescent="0.25"/>
  <cols>
    <col min="1" max="1" width="4.85546875" style="1" customWidth="1"/>
    <col min="2" max="2" width="7.85546875" style="1" customWidth="1"/>
    <col min="3" max="3" width="33.42578125" style="1" customWidth="1"/>
    <col min="4" max="4" width="12.28515625" style="1" customWidth="1"/>
    <col min="5" max="5" width="23.140625" style="1" customWidth="1"/>
    <col min="6" max="6" width="22.85546875" style="1" bestFit="1" customWidth="1"/>
    <col min="7" max="7" width="22.7109375" style="1" bestFit="1" customWidth="1"/>
    <col min="8" max="8" width="12.28515625" style="1" customWidth="1"/>
    <col min="9" max="9" width="19.140625" style="1" customWidth="1"/>
    <col min="10" max="10" width="5" style="1" customWidth="1"/>
    <col min="11" max="11" width="22.42578125" style="1" bestFit="1" customWidth="1"/>
    <col min="12" max="12" width="17.5703125" style="1" bestFit="1" customWidth="1"/>
    <col min="13" max="16384" width="9.140625" style="1"/>
  </cols>
  <sheetData>
    <row r="1" spans="1:11" ht="9" customHeight="1" x14ac:dyDescent="0.25"/>
    <row r="2" spans="1:11" ht="18.75" x14ac:dyDescent="0.25">
      <c r="A2" s="2"/>
      <c r="B2" s="3"/>
      <c r="C2" s="41" t="s">
        <v>0</v>
      </c>
      <c r="D2" s="41"/>
      <c r="E2" s="41"/>
      <c r="F2" s="41" t="s">
        <v>1</v>
      </c>
      <c r="G2" s="41"/>
      <c r="H2" s="41"/>
      <c r="I2" s="41"/>
    </row>
    <row r="3" spans="1:11" ht="18.75" x14ac:dyDescent="0.25">
      <c r="A3" s="2"/>
      <c r="B3" s="3"/>
      <c r="C3" s="41" t="s">
        <v>2</v>
      </c>
      <c r="D3" s="41"/>
      <c r="E3" s="41"/>
      <c r="F3" s="41" t="s">
        <v>3</v>
      </c>
      <c r="G3" s="41"/>
      <c r="H3" s="41"/>
      <c r="I3" s="41"/>
    </row>
    <row r="4" spans="1:11" ht="18.75" x14ac:dyDescent="0.25">
      <c r="A4" s="2"/>
      <c r="B4" s="3"/>
      <c r="C4" s="49" t="s">
        <v>4</v>
      </c>
      <c r="D4" s="49"/>
      <c r="E4" s="49"/>
      <c r="F4" s="2"/>
      <c r="G4" s="2"/>
      <c r="H4" s="2"/>
      <c r="I4" s="2"/>
    </row>
    <row r="5" spans="1:11" ht="18.75" x14ac:dyDescent="0.3">
      <c r="A5" s="4"/>
      <c r="B5" s="5"/>
      <c r="C5" s="42" t="s">
        <v>5</v>
      </c>
      <c r="D5" s="42"/>
      <c r="E5" s="42"/>
      <c r="F5" s="50">
        <v>44385</v>
      </c>
      <c r="G5" s="50"/>
      <c r="H5" s="50"/>
      <c r="I5" s="50"/>
      <c r="J5" s="6"/>
      <c r="K5" s="6"/>
    </row>
    <row r="6" spans="1:11" ht="18.75" x14ac:dyDescent="0.25">
      <c r="A6" s="42" t="s">
        <v>6</v>
      </c>
      <c r="B6" s="42"/>
      <c r="C6" s="42"/>
      <c r="D6" s="42"/>
      <c r="E6" s="42"/>
      <c r="F6" s="42"/>
      <c r="G6" s="7"/>
      <c r="H6" s="4"/>
      <c r="I6" s="4"/>
      <c r="K6" s="8"/>
    </row>
    <row r="7" spans="1:11" ht="15.75" x14ac:dyDescent="0.25">
      <c r="B7" s="9"/>
      <c r="C7" s="10"/>
      <c r="D7" s="11"/>
      <c r="E7" s="11"/>
      <c r="F7" s="11"/>
      <c r="G7" s="11"/>
      <c r="H7" s="11"/>
      <c r="I7" s="11"/>
      <c r="K7" s="8"/>
    </row>
    <row r="8" spans="1:11" s="2" customFormat="1" ht="18.75" x14ac:dyDescent="0.25">
      <c r="C8" s="12" t="s">
        <v>7</v>
      </c>
      <c r="D8" s="2" t="s">
        <v>8</v>
      </c>
      <c r="K8" s="13"/>
    </row>
    <row r="9" spans="1:11" s="2" customFormat="1" ht="18.75" x14ac:dyDescent="0.25">
      <c r="B9" s="14"/>
      <c r="H9" s="13"/>
      <c r="K9" s="13"/>
    </row>
    <row r="10" spans="1:11" s="4" customFormat="1" ht="57" customHeight="1" x14ac:dyDescent="0.25">
      <c r="B10" s="38" t="s">
        <v>39</v>
      </c>
      <c r="C10" s="38"/>
      <c r="D10" s="38"/>
      <c r="E10" s="38"/>
      <c r="F10" s="38"/>
      <c r="G10" s="38"/>
      <c r="H10" s="38"/>
      <c r="I10" s="38"/>
      <c r="K10" s="7"/>
    </row>
    <row r="11" spans="1:11" s="4" customFormat="1" ht="61.5" customHeight="1" x14ac:dyDescent="0.25">
      <c r="B11" s="38" t="s">
        <v>42</v>
      </c>
      <c r="C11" s="38"/>
      <c r="D11" s="38"/>
      <c r="E11" s="38"/>
      <c r="F11" s="38"/>
      <c r="G11" s="38"/>
      <c r="H11" s="38"/>
      <c r="I11" s="38"/>
      <c r="K11" s="7"/>
    </row>
    <row r="12" spans="1:11" s="4" customFormat="1" ht="18.75" hidden="1" x14ac:dyDescent="0.25">
      <c r="B12" s="43" t="s">
        <v>9</v>
      </c>
      <c r="C12" s="44"/>
      <c r="D12" s="15"/>
      <c r="E12" s="15"/>
      <c r="F12" s="15"/>
      <c r="G12" s="16">
        <v>553490120310.00012</v>
      </c>
      <c r="H12" s="15"/>
      <c r="I12" s="15"/>
    </row>
    <row r="13" spans="1:11" s="4" customFormat="1" ht="37.5" x14ac:dyDescent="0.25">
      <c r="B13" s="15" t="s">
        <v>10</v>
      </c>
      <c r="C13" s="15" t="s">
        <v>11</v>
      </c>
      <c r="D13" s="15" t="s">
        <v>12</v>
      </c>
      <c r="E13" s="17" t="s">
        <v>13</v>
      </c>
      <c r="F13" s="15" t="s">
        <v>14</v>
      </c>
      <c r="G13" s="15" t="s">
        <v>15</v>
      </c>
      <c r="H13" s="15" t="s">
        <v>16</v>
      </c>
      <c r="I13" s="15" t="s">
        <v>17</v>
      </c>
    </row>
    <row r="14" spans="1:11" s="18" customFormat="1" ht="19.5" x14ac:dyDescent="0.25">
      <c r="B14" s="19">
        <v>1</v>
      </c>
      <c r="C14" s="20" t="s">
        <v>18</v>
      </c>
      <c r="D14" s="19"/>
      <c r="E14" s="19"/>
      <c r="F14" s="19"/>
      <c r="G14" s="19"/>
      <c r="H14" s="19"/>
      <c r="I14" s="19"/>
    </row>
    <row r="15" spans="1:11" s="4" customFormat="1" ht="18.75" x14ac:dyDescent="0.25">
      <c r="B15" s="21"/>
      <c r="C15" s="22" t="s">
        <v>19</v>
      </c>
      <c r="D15" s="23">
        <v>45199</v>
      </c>
      <c r="E15" s="24">
        <v>100004.13</v>
      </c>
      <c r="F15" s="25">
        <f t="shared" ref="F15:F21" si="0">ROUND(D15*E15,0)</f>
        <v>4520086672</v>
      </c>
      <c r="G15" s="25">
        <v>190281598</v>
      </c>
      <c r="H15" s="26">
        <f>+(F15+G15)/$F$35</f>
        <v>6.2127249502786301E-2</v>
      </c>
      <c r="I15" s="27"/>
    </row>
    <row r="16" spans="1:11" s="4" customFormat="1" ht="18.75" x14ac:dyDescent="0.25">
      <c r="B16" s="21"/>
      <c r="C16" s="22" t="s">
        <v>20</v>
      </c>
      <c r="D16" s="23">
        <v>100000</v>
      </c>
      <c r="E16" s="24">
        <v>100000.35</v>
      </c>
      <c r="F16" s="25">
        <f t="shared" si="0"/>
        <v>10000035000</v>
      </c>
      <c r="G16" s="25">
        <v>45938356</v>
      </c>
      <c r="H16" s="26">
        <f>+(F16+G16)/$F$35</f>
        <v>0.13250103970884541</v>
      </c>
      <c r="I16" s="27"/>
    </row>
    <row r="17" spans="2:12" s="4" customFormat="1" ht="18.75" x14ac:dyDescent="0.25">
      <c r="B17" s="21"/>
      <c r="C17" s="22" t="s">
        <v>21</v>
      </c>
      <c r="D17" s="23">
        <v>75000</v>
      </c>
      <c r="E17" s="24">
        <v>100002.17</v>
      </c>
      <c r="F17" s="25">
        <f t="shared" si="0"/>
        <v>7500162750</v>
      </c>
      <c r="G17" s="25">
        <v>262936644</v>
      </c>
      <c r="H17" s="26">
        <f>+(F17+G17)/$F$35</f>
        <v>0.10239114763864676</v>
      </c>
      <c r="I17" s="27"/>
    </row>
    <row r="18" spans="2:12" s="4" customFormat="1" ht="18.75" x14ac:dyDescent="0.25">
      <c r="B18" s="21"/>
      <c r="C18" s="22" t="s">
        <v>22</v>
      </c>
      <c r="D18" s="23">
        <v>55000</v>
      </c>
      <c r="E18" s="24">
        <v>102076.3</v>
      </c>
      <c r="F18" s="25">
        <f t="shared" si="0"/>
        <v>5614196500</v>
      </c>
      <c r="G18" s="25">
        <v>137515068</v>
      </c>
      <c r="H18" s="26">
        <f>+(F18+G18)/$F$35</f>
        <v>7.5862013152784388E-2</v>
      </c>
      <c r="I18" s="27"/>
    </row>
    <row r="19" spans="2:12" s="4" customFormat="1" ht="18.75" x14ac:dyDescent="0.25">
      <c r="B19" s="21"/>
      <c r="C19" s="22" t="s">
        <v>23</v>
      </c>
      <c r="D19" s="23">
        <v>9410</v>
      </c>
      <c r="E19" s="24">
        <v>98931.99</v>
      </c>
      <c r="F19" s="25">
        <f t="shared" si="0"/>
        <v>930950026</v>
      </c>
      <c r="G19" s="25">
        <v>25189797</v>
      </c>
      <c r="H19" s="26">
        <f>+(F19+G19)/$F$35</f>
        <v>1.2610975180306004E-2</v>
      </c>
      <c r="I19" s="27"/>
    </row>
    <row r="20" spans="2:12" s="4" customFormat="1" ht="18.75" x14ac:dyDescent="0.25">
      <c r="B20" s="21"/>
      <c r="C20" s="22" t="s">
        <v>24</v>
      </c>
      <c r="D20" s="23">
        <v>14775</v>
      </c>
      <c r="E20" s="24">
        <v>100160.57</v>
      </c>
      <c r="F20" s="25">
        <f t="shared" si="0"/>
        <v>1479872422</v>
      </c>
      <c r="G20" s="25">
        <v>24229988</v>
      </c>
      <c r="H20" s="26">
        <f>+(F20+G20)/$F$35</f>
        <v>1.9838309946795769E-2</v>
      </c>
      <c r="I20" s="27"/>
    </row>
    <row r="21" spans="2:12" s="4" customFormat="1" ht="18.75" x14ac:dyDescent="0.25">
      <c r="B21" s="21"/>
      <c r="C21" s="22" t="s">
        <v>25</v>
      </c>
      <c r="D21" s="23">
        <v>28000</v>
      </c>
      <c r="E21" s="24">
        <v>100426.37</v>
      </c>
      <c r="F21" s="25">
        <f t="shared" si="0"/>
        <v>2811938360</v>
      </c>
      <c r="G21" s="25">
        <v>98157261</v>
      </c>
      <c r="H21" s="26">
        <f>+(F21+G21)/$F$35</f>
        <v>3.8382611795835839E-2</v>
      </c>
      <c r="I21" s="27"/>
    </row>
    <row r="22" spans="2:12" s="4" customFormat="1" ht="18.75" x14ac:dyDescent="0.25">
      <c r="B22" s="21"/>
      <c r="C22" s="22" t="s">
        <v>26</v>
      </c>
      <c r="D22" s="23">
        <v>115000</v>
      </c>
      <c r="E22" s="24">
        <v>104575.12</v>
      </c>
      <c r="F22" s="25">
        <f>ROUND(D22*E22,0)</f>
        <v>12026138800</v>
      </c>
      <c r="G22" s="25">
        <v>32452054</v>
      </c>
      <c r="H22" s="26">
        <f>+(F22+G22)/$F$35</f>
        <v>0.15904639291366382</v>
      </c>
      <c r="I22" s="28"/>
      <c r="K22" s="29"/>
      <c r="L22" s="30"/>
    </row>
    <row r="23" spans="2:12" s="4" customFormat="1" ht="18.75" x14ac:dyDescent="0.25">
      <c r="B23" s="21"/>
      <c r="C23" s="22" t="s">
        <v>40</v>
      </c>
      <c r="D23" s="23">
        <v>55000</v>
      </c>
      <c r="E23" s="24">
        <v>100029.96</v>
      </c>
      <c r="F23" s="25">
        <f>ROUND(D23*E23,0)</f>
        <v>5501647800</v>
      </c>
      <c r="G23" s="25">
        <v>0</v>
      </c>
      <c r="H23" s="26">
        <f>+(F23+G23)/$F$35</f>
        <v>7.2563805196287842E-2</v>
      </c>
      <c r="I23" s="28"/>
      <c r="K23" s="29"/>
      <c r="L23" s="30"/>
    </row>
    <row r="24" spans="2:12" s="2" customFormat="1" ht="18.75" x14ac:dyDescent="0.25">
      <c r="B24" s="15"/>
      <c r="C24" s="15" t="s">
        <v>27</v>
      </c>
      <c r="D24" s="15"/>
      <c r="E24" s="15"/>
      <c r="F24" s="31">
        <f>+SUM(F15:F23)</f>
        <v>50385028330</v>
      </c>
      <c r="G24" s="31">
        <f>+SUM(G15:G23)</f>
        <v>816700766</v>
      </c>
      <c r="H24" s="32">
        <f>+SUM(H15:H23)</f>
        <v>0.67532354503595216</v>
      </c>
      <c r="I24" s="33"/>
      <c r="L24" s="34"/>
    </row>
    <row r="25" spans="2:12" s="18" customFormat="1" ht="19.5" x14ac:dyDescent="0.25">
      <c r="B25" s="19">
        <v>2</v>
      </c>
      <c r="C25" s="20" t="s">
        <v>28</v>
      </c>
      <c r="D25" s="19"/>
      <c r="E25" s="19"/>
      <c r="F25" s="19"/>
      <c r="G25" s="19"/>
      <c r="H25" s="19"/>
      <c r="I25" s="19"/>
    </row>
    <row r="26" spans="2:12" s="4" customFormat="1" ht="18.75" x14ac:dyDescent="0.25">
      <c r="B26" s="21"/>
      <c r="C26" s="22" t="s">
        <v>29</v>
      </c>
      <c r="D26" s="23">
        <v>6</v>
      </c>
      <c r="E26" s="24">
        <v>1000208953.33</v>
      </c>
      <c r="F26" s="25">
        <f t="shared" ref="F26:F27" si="1">ROUND(D26*E26,0)</f>
        <v>6001253720</v>
      </c>
      <c r="G26" s="25">
        <v>95572602</v>
      </c>
      <c r="H26" s="26">
        <f>+(F26+G26)/$F$35</f>
        <v>8.0413893005875092E-2</v>
      </c>
      <c r="I26" s="27"/>
    </row>
    <row r="27" spans="2:12" s="4" customFormat="1" ht="18.75" x14ac:dyDescent="0.25">
      <c r="B27" s="21"/>
      <c r="C27" s="22" t="s">
        <v>41</v>
      </c>
      <c r="D27" s="23">
        <v>10000</v>
      </c>
      <c r="E27" s="24">
        <v>997566.54</v>
      </c>
      <c r="F27" s="25">
        <f t="shared" si="1"/>
        <v>9975665400</v>
      </c>
      <c r="G27" s="25">
        <v>286356165</v>
      </c>
      <c r="H27" s="26">
        <f>+(F27+G27)/$F$35</f>
        <v>0.1353506005533042</v>
      </c>
      <c r="I27" s="27"/>
    </row>
    <row r="28" spans="2:12" s="2" customFormat="1" ht="18.75" x14ac:dyDescent="0.25">
      <c r="B28" s="15"/>
      <c r="C28" s="15" t="s">
        <v>27</v>
      </c>
      <c r="D28" s="15"/>
      <c r="E28" s="15"/>
      <c r="F28" s="31">
        <f>+SUM(F26:F27)</f>
        <v>15976919120</v>
      </c>
      <c r="G28" s="31">
        <f>+SUM(G26:G27)</f>
        <v>381928767</v>
      </c>
      <c r="H28" s="32">
        <f>+SUM(H26:H27)</f>
        <v>0.21576449355917929</v>
      </c>
      <c r="I28" s="33"/>
      <c r="L28" s="34"/>
    </row>
    <row r="29" spans="2:12" s="18" customFormat="1" ht="19.5" x14ac:dyDescent="0.25">
      <c r="B29" s="19">
        <v>3</v>
      </c>
      <c r="C29" s="20" t="s">
        <v>30</v>
      </c>
      <c r="D29" s="19"/>
      <c r="E29" s="19"/>
      <c r="F29" s="19"/>
      <c r="G29" s="19"/>
      <c r="H29" s="19"/>
      <c r="I29" s="19"/>
    </row>
    <row r="30" spans="2:12" s="4" customFormat="1" ht="45.75" customHeight="1" x14ac:dyDescent="0.25">
      <c r="B30" s="21"/>
      <c r="C30" s="35" t="s">
        <v>31</v>
      </c>
      <c r="D30" s="23"/>
      <c r="E30" s="24"/>
      <c r="F30" s="25">
        <v>1000000000</v>
      </c>
      <c r="G30" s="25">
        <v>219178</v>
      </c>
      <c r="H30" s="26">
        <f>+(F30+G30)/$F$35</f>
        <v>1.3192358403237507E-2</v>
      </c>
      <c r="I30" s="27"/>
    </row>
    <row r="31" spans="2:12" s="4" customFormat="1" ht="45.75" customHeight="1" x14ac:dyDescent="0.25">
      <c r="B31" s="21"/>
      <c r="C31" s="35" t="s">
        <v>32</v>
      </c>
      <c r="D31" s="23"/>
      <c r="E31" s="24"/>
      <c r="F31" s="25">
        <v>500000000</v>
      </c>
      <c r="G31" s="25">
        <v>109589</v>
      </c>
      <c r="H31" s="26">
        <f>+(F31+G31)/$F$35</f>
        <v>6.5961792016187536E-3</v>
      </c>
      <c r="I31" s="27"/>
    </row>
    <row r="32" spans="2:12" s="4" customFormat="1" ht="45.75" customHeight="1" x14ac:dyDescent="0.25">
      <c r="B32" s="21"/>
      <c r="C32" s="35" t="s">
        <v>33</v>
      </c>
      <c r="D32" s="23"/>
      <c r="E32" s="24"/>
      <c r="F32" s="25">
        <v>500000000</v>
      </c>
      <c r="G32" s="25">
        <v>109589</v>
      </c>
      <c r="H32" s="26">
        <f>+(F32+G32)/$F$35</f>
        <v>6.5961792016187536E-3</v>
      </c>
      <c r="I32" s="27"/>
    </row>
    <row r="33" spans="2:12" s="2" customFormat="1" ht="18.75" x14ac:dyDescent="0.25">
      <c r="B33" s="15"/>
      <c r="C33" s="15" t="s">
        <v>27</v>
      </c>
      <c r="D33" s="15"/>
      <c r="E33" s="15"/>
      <c r="F33" s="31">
        <f>SUM(F30:F32)</f>
        <v>2000000000</v>
      </c>
      <c r="G33" s="31">
        <f>SUM(G30:G32)</f>
        <v>438356</v>
      </c>
      <c r="H33" s="32">
        <f t="shared" ref="H33" si="2">SUM(H30:H32)</f>
        <v>2.6384716806475014E-2</v>
      </c>
      <c r="I33" s="33"/>
      <c r="L33" s="34"/>
    </row>
    <row r="34" spans="2:12" s="2" customFormat="1" ht="41.25" customHeight="1" x14ac:dyDescent="0.25">
      <c r="B34" s="45" t="s">
        <v>34</v>
      </c>
      <c r="C34" s="46"/>
      <c r="D34" s="46"/>
      <c r="E34" s="47"/>
      <c r="F34" s="31">
        <f>+F24+F33+F28</f>
        <v>68361947450</v>
      </c>
      <c r="G34" s="31">
        <f>+G24+G33+G28</f>
        <v>1199067889</v>
      </c>
      <c r="H34" s="32">
        <f>+H24+H33+H28</f>
        <v>0.91747275540160644</v>
      </c>
      <c r="I34" s="33"/>
      <c r="L34" s="34"/>
    </row>
    <row r="35" spans="2:12" s="4" customFormat="1" ht="18.75" x14ac:dyDescent="0.25">
      <c r="B35" s="43" t="s">
        <v>9</v>
      </c>
      <c r="C35" s="48"/>
      <c r="D35" s="48"/>
      <c r="E35" s="44"/>
      <c r="F35" s="16">
        <v>75818071904</v>
      </c>
      <c r="G35" s="16"/>
      <c r="H35" s="15"/>
      <c r="I35" s="15"/>
    </row>
    <row r="36" spans="2:12" s="4" customFormat="1" ht="18.75" x14ac:dyDescent="0.25">
      <c r="B36" s="36" t="s">
        <v>35</v>
      </c>
      <c r="C36" s="37"/>
      <c r="D36" s="37"/>
      <c r="E36" s="37"/>
      <c r="F36" s="37"/>
      <c r="G36" s="37"/>
      <c r="H36" s="37"/>
      <c r="I36" s="37"/>
    </row>
    <row r="37" spans="2:12" s="2" customFormat="1" ht="9" customHeight="1" x14ac:dyDescent="0.25"/>
    <row r="38" spans="2:12" s="2" customFormat="1" ht="66" customHeight="1" x14ac:dyDescent="0.25">
      <c r="B38" s="39" t="s">
        <v>36</v>
      </c>
      <c r="C38" s="39"/>
      <c r="G38" s="40" t="s">
        <v>37</v>
      </c>
      <c r="H38" s="40"/>
    </row>
    <row r="39" spans="2:12" s="2" customFormat="1" ht="18.75" x14ac:dyDescent="0.25"/>
    <row r="40" spans="2:12" s="2" customFormat="1" ht="18.75" x14ac:dyDescent="0.25"/>
    <row r="41" spans="2:12" s="2" customFormat="1" ht="18.75" x14ac:dyDescent="0.25"/>
    <row r="42" spans="2:12" s="2" customFormat="1" ht="11.25" customHeight="1" x14ac:dyDescent="0.25"/>
    <row r="43" spans="2:12" s="2" customFormat="1" ht="18.75" x14ac:dyDescent="0.25"/>
    <row r="44" spans="2:12" s="2" customFormat="1" ht="18.75" x14ac:dyDescent="0.25">
      <c r="G44" s="41" t="s">
        <v>38</v>
      </c>
      <c r="H44" s="41"/>
    </row>
  </sheetData>
  <mergeCells count="16">
    <mergeCell ref="C5:E5"/>
    <mergeCell ref="F5:I5"/>
    <mergeCell ref="C2:E2"/>
    <mergeCell ref="F2:I2"/>
    <mergeCell ref="C3:E3"/>
    <mergeCell ref="F3:I3"/>
    <mergeCell ref="C4:E4"/>
    <mergeCell ref="B38:C38"/>
    <mergeCell ref="G38:H38"/>
    <mergeCell ref="G44:H44"/>
    <mergeCell ref="A6:F6"/>
    <mergeCell ref="B10:I10"/>
    <mergeCell ref="B11:I11"/>
    <mergeCell ref="B12:C12"/>
    <mergeCell ref="B34:E34"/>
    <mergeCell ref="B35:E35"/>
  </mergeCells>
  <pageMargins left="0.98425196850393704" right="0.70866141732283472" top="0.51181102362204722" bottom="0.23622047244094491" header="0.31496062992125984" footer="0.31496062992125984"/>
  <pageSetup paperSize="9" scale="52"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dUhZ9M9P6EEle1HmMxSClffd77A=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POf8bhnBUA7qLvKUywkkcvHICsk=</DigestValue>
    </Reference>
  </SignedInfo>
  <SignatureValue>IU3RxWLNA0BIDDKJHyE1RBosk0RCIRRmlwookveIH1SnMrCaSrXHQbjUrOmpTdvrda75/hSPbFmh
3J5rO3gtx+NQPgplMsBGlMy38ydD2HT7EZVDQogVIaRopYTDtD8sXwOX6/LMQeehGoN475kk7cNb
wu/Gi3tN3M9Gks3dCAg=</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y0+3/pMoERbSP7ab5JuBeE5LLVs=</DigestValue>
      </Reference>
      <Reference URI="/xl/drawings/drawing1.xml?ContentType=application/vnd.openxmlformats-officedocument.drawing+xml">
        <DigestMethod Algorithm="http://www.w3.org/2000/09/xmldsig#sha1"/>
        <DigestValue>6xG2vrbaCqmx5noUp7JtPosz92I=</DigestValue>
      </Reference>
      <Reference URI="/xl/media/image1.jpeg?ContentType=image/jpeg">
        <DigestMethod Algorithm="http://www.w3.org/2000/09/xmldsig#sha1"/>
        <DigestValue>Nw1S99tOI+VJ1AXxSJUuIg8TZ44=</DigestValue>
      </Reference>
      <Reference URI="/xl/calcChain.xml?ContentType=application/vnd.openxmlformats-officedocument.spreadsheetml.calcChain+xml">
        <DigestMethod Algorithm="http://www.w3.org/2000/09/xmldsig#sha1"/>
        <DigestValue>7DNbBqKEN5lhbmqaM35YJ0JMeew=</DigestValue>
      </Reference>
      <Reference URI="/xl/styles.xml?ContentType=application/vnd.openxmlformats-officedocument.spreadsheetml.styles+xml">
        <DigestMethod Algorithm="http://www.w3.org/2000/09/xmldsig#sha1"/>
        <DigestValue>9gHrHSYDSMIrG74BPhNd6h7sCKE=</DigestValue>
      </Reference>
      <Reference URI="/xl/worksheets/sheet1.xml?ContentType=application/vnd.openxmlformats-officedocument.spreadsheetml.worksheet+xml">
        <DigestMethod Algorithm="http://www.w3.org/2000/09/xmldsig#sha1"/>
        <DigestValue>BqZi9vaboiIb655zZ9jvs715g4w=</DigestValue>
      </Reference>
      <Reference URI="/xl/sharedStrings.xml?ContentType=application/vnd.openxmlformats-officedocument.spreadsheetml.sharedStrings+xml">
        <DigestMethod Algorithm="http://www.w3.org/2000/09/xmldsig#sha1"/>
        <DigestValue>hhahaX3MDhsvHESDp9uE+LP03IU=</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ZIToTqaV/2XslsKU73+OdlOBp4Q=</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1BBpj2jAlVTMOUsDXEcb09MQuQQ=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2021-07-08T09:22:36Z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2021-07-08T09:22:36Z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Vu Minh Hong</cp:lastModifiedBy>
  <cp:lastPrinted>2021-07-08T03:37:13Z</cp:lastPrinted>
  <dcterms:created xsi:type="dcterms:W3CDTF">2021-07-07T09:42:23Z</dcterms:created>
  <dcterms:modified xsi:type="dcterms:W3CDTF">2021-07-08T03:38:23Z</dcterms:modified>
</cp:coreProperties>
</file>