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print'!$A$1:$F$76</definedName>
    <definedName name="_xlnm.Print_Area" localSheetId="2">'RIGHT VALUATION'!$A$1:$G$23</definedName>
    <definedName name="_xlnm.Print_Titles" localSheetId="5">'PL25 to print'!$21:$21</definedName>
  </definedNames>
  <calcPr calcId="125725" calcMode="manual"/>
</workbook>
</file>

<file path=xl/calcChain.xml><?xml version="1.0" encoding="utf-8"?>
<calcChain xmlns="http://schemas.openxmlformats.org/spreadsheetml/2006/main">
  <c r="E41" i="27"/>
  <c r="E35"/>
  <c r="E37"/>
  <c r="E23"/>
  <c r="F23"/>
  <c r="D18"/>
  <c r="D19" s="1"/>
  <c r="E28"/>
  <c r="E33" l="1"/>
  <c r="E56" s="1"/>
  <c r="D17"/>
  <c r="D16"/>
  <c r="E58" l="1"/>
  <c r="E48"/>
  <c r="E52" s="1"/>
  <c r="E29" l="1"/>
  <c r="C37" i="23" l="1"/>
  <c r="E24"/>
  <c r="W179" i="14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7"/>
  <c r="A8" s="1"/>
  <c r="B11" i="15"/>
  <c r="B12" s="1"/>
  <c r="U38"/>
  <c r="T38"/>
  <c r="S38"/>
  <c r="R38"/>
  <c r="Q38"/>
  <c r="P38"/>
  <c r="Q32"/>
  <c r="Q28"/>
  <c r="S36" s="1"/>
  <c r="V8"/>
  <c r="W20" s="1"/>
  <c r="V6"/>
  <c r="V5"/>
  <c r="V14" s="1"/>
  <c r="P17"/>
  <c r="W21" s="1"/>
  <c r="P16"/>
  <c r="P19" s="1"/>
  <c r="B2"/>
  <c r="P2" s="1"/>
  <c r="E16"/>
  <c r="B18" s="1"/>
  <c r="E13"/>
  <c r="B8"/>
  <c r="J24" i="23"/>
  <c r="V13" i="15" l="1"/>
  <c r="Q36"/>
  <c r="U36"/>
  <c r="V15"/>
  <c r="V16" s="1"/>
  <c r="P36"/>
  <c r="B14"/>
  <c r="B20" s="1"/>
  <c r="T36"/>
  <c r="R36"/>
  <c r="Q11"/>
  <c r="R11" s="1"/>
  <c r="Q31"/>
  <c r="P37" s="1"/>
  <c r="P18"/>
  <c r="V17" l="1"/>
  <c r="B15"/>
  <c r="T37"/>
  <c r="T39" s="1"/>
  <c r="T40" s="1"/>
  <c r="Q37"/>
  <c r="Q39" s="1"/>
  <c r="Q40" s="1"/>
  <c r="R37"/>
  <c r="R39" s="1"/>
  <c r="R40" s="1"/>
  <c r="U37"/>
  <c r="U39" s="1"/>
  <c r="U40" s="1"/>
  <c r="S37"/>
  <c r="S39" s="1"/>
  <c r="S40" s="1"/>
  <c r="P39"/>
  <c r="P40" s="1"/>
  <c r="P41" s="1"/>
</calcChain>
</file>

<file path=xl/sharedStrings.xml><?xml version="1.0" encoding="utf-8"?>
<sst xmlns="http://schemas.openxmlformats.org/spreadsheetml/2006/main" count="1403" uniqueCount="612">
  <si>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</si>
  <si>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</si>
  <si>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</si>
  <si>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</si>
  <si>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</si>
  <si>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</si>
  <si>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</si>
  <si>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</si>
  <si>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</si>
  <si>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</si>
  <si>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</si>
  <si>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</si>
  <si>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</si>
  <si>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</si>
  <si>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</si>
  <si>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</si>
  <si>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</si>
  <si>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</si>
  <si>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</si>
  <si>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</si>
  <si>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</si>
  <si>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</si>
  <si>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</si>
  <si>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</si>
  <si>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</si>
  <si>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</si>
  <si>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</si>
  <si>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</si>
  <si>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</si>
  <si>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</si>
  <si>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</si>
  <si>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</si>
  <si>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</si>
  <si>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</si>
  <si>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</si>
  <si>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</si>
  <si>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</si>
  <si>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</si>
  <si>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</si>
  <si>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</si>
  <si>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</si>
  <si>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</si>
  <si>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</si>
  <si>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</si>
  <si>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</si>
  <si>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</si>
  <si>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</si>
  <si>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</si>
  <si>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</si>
  <si>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</si>
  <si>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</si>
  <si>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</si>
  <si>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</si>
  <si>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</si>
  <si>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</si>
  <si>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</si>
  <si>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</si>
  <si>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</si>
  <si>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</si>
  <si>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</si>
  <si>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</si>
  <si>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</si>
  <si>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</si>
  <si>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</si>
  <si>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</si>
  <si>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</si>
  <si>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</si>
  <si>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</si>
  <si>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</si>
  <si>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</si>
  <si>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</si>
  <si>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</si>
  <si>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</si>
  <si>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</si>
  <si>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</si>
  <si>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</si>
  <si>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</si>
  <si>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</si>
  <si>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</si>
  <si>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</si>
  <si>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</si>
  <si>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</si>
  <si>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</si>
  <si>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</si>
  <si>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</si>
  <si>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</si>
  <si>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</si>
  <si>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</si>
  <si>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</si>
  <si>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</si>
  <si>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</si>
  <si>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</si>
  <si>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</si>
  <si>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</si>
  <si>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</si>
  <si>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</si>
  <si>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</si>
  <si>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</si>
  <si>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</si>
  <si>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</si>
  <si>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</si>
  <si>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</si>
  <si>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</si>
  <si>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</si>
  <si>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</si>
  <si>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</si>
  <si>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</si>
  <si>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</si>
  <si>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</si>
  <si>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</si>
  <si>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</si>
  <si>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</si>
  <si>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</si>
  <si>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</si>
  <si>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</si>
  <si>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</si>
  <si>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</si>
  <si>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</si>
  <si>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</si>
  <si>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</si>
  <si>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</si>
  <si>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</si>
  <si>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</si>
  <si>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</si>
  <si>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</si>
  <si>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</si>
  <si>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</si>
  <si>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</si>
  <si>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</si>
  <si>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</si>
  <si>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</si>
  <si>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</si>
  <si>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</si>
  <si>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</si>
  <si>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</si>
  <si>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</si>
  <si>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</si>
  <si>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</si>
  <si>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</si>
  <si>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</si>
  <si>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</si>
  <si>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</si>
  <si>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</si>
  <si>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</si>
  <si>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</si>
  <si>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</si>
  <si>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</si>
  <si>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</si>
  <si>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</si>
  <si>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</si>
  <si>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</si>
  <si>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</si>
  <si>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</si>
  <si>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</si>
  <si>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</si>
  <si>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</si>
  <si>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</si>
  <si>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</si>
  <si>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</si>
  <si>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</si>
  <si>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</si>
  <si>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</si>
  <si>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</si>
  <si>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</si>
  <si>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</si>
  <si>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</si>
  <si>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</si>
  <si>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</si>
  <si>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</si>
  <si>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</si>
  <si>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</si>
  <si>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</si>
  <si>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</si>
  <si>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</si>
  <si>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</si>
  <si>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</si>
  <si>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</si>
  <si>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</si>
  <si>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</si>
  <si>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</si>
  <si>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</si>
  <si>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</si>
  <si>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</si>
  <si>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</si>
  <si>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</si>
  <si>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</si>
  <si>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</si>
  <si>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</si>
  <si>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</si>
  <si>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</si>
  <si>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</si>
  <si>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</si>
  <si>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</si>
  <si>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</si>
  <si>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</si>
  <si>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</si>
  <si>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</si>
  <si>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</si>
  <si>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</si>
  <si>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</si>
  <si>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</si>
  <si>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</si>
  <si>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</si>
  <si>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</si>
  <si>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</si>
  <si>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</si>
  <si>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</si>
  <si>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</si>
  <si>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</si>
  <si>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</si>
  <si>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</si>
  <si>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</si>
  <si>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</si>
  <si>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</si>
  <si>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</si>
  <si>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</si>
  <si>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</si>
  <si>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</si>
  <si>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</si>
  <si>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</si>
  <si>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</si>
  <si>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</si>
  <si>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</si>
  <si>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</si>
  <si>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</si>
  <si>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</si>
  <si>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</si>
  <si>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</si>
  <si>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</si>
  <si>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</si>
  <si>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</si>
  <si>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</si>
  <si>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</si>
  <si>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</si>
  <si>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</si>
  <si>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</si>
  <si>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</si>
  <si>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</si>
  <si>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</si>
  <si>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</si>
  <si>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</si>
  <si>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</si>
  <si>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</si>
  <si>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</si>
  <si>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</si>
  <si>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</si>
  <si>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</si>
  <si>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</si>
  <si>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</si>
  <si>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</si>
  <si>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</si>
  <si>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</si>
  <si>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</si>
  <si>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</si>
  <si>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</si>
  <si>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</si>
  <si>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</si>
  <si>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</si>
  <si>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</si>
  <si>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</si>
  <si>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</si>
  <si>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</si>
  <si>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</si>
  <si>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</si>
  <si>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</si>
  <si>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</si>
  <si>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</si>
  <si>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</si>
  <si>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</si>
  <si>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</si>
  <si>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</si>
  <si>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</si>
  <si>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</si>
  <si>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</si>
  <si>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</si>
  <si>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</si>
  <si>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</si>
  <si>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</si>
  <si>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</si>
  <si>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</si>
  <si>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</si>
  <si>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</si>
  <si>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</si>
  <si>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</si>
  <si>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</si>
  <si>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</si>
  <si>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</si>
  <si>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</si>
  <si>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</si>
  <si>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</si>
  <si>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</si>
  <si>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</si>
  <si>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</si>
  <si>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</si>
  <si>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</si>
  <si>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</si>
  <si>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</si>
  <si>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</si>
  <si>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</si>
  <si>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</si>
  <si>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</si>
  <si>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</si>
  <si>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</si>
  <si>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</si>
  <si>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</si>
  <si>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</si>
  <si>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</si>
  <si>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</si>
  <si>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</si>
  <si>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</si>
  <si>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</si>
  <si>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</si>
  <si>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</si>
  <si>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</si>
  <si>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</si>
  <si>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</si>
  <si>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</si>
  <si>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</si>
  <si>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</si>
  <si>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</si>
  <si>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</si>
  <si>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</si>
  <si>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</si>
  <si>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</si>
  <si>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</si>
  <si>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</si>
  <si>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</si>
  <si>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</si>
  <si>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</si>
  <si>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</si>
  <si>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</si>
  <si>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</si>
  <si>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</si>
  <si>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</si>
  <si>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</si>
  <si>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</si>
  <si>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</si>
  <si>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</si>
  <si>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</si>
  <si>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</si>
  <si>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</si>
  <si>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</si>
  <si>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</si>
  <si>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</si>
  <si>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</si>
  <si>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</si>
  <si>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</si>
  <si>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</si>
  <si>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</si>
  <si>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</si>
  <si>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</si>
  <si>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</si>
  <si>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</si>
  <si>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</si>
  <si>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</si>
  <si>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</si>
  <si>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</si>
  <si>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</si>
  <si>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</si>
  <si>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</si>
  <si>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</si>
  <si>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</si>
  <si>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</si>
  <si>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</si>
  <si>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</si>
  <si>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</si>
  <si>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</si>
  <si>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</si>
  <si>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</si>
  <si>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</si>
  <si>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</si>
  <si>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</si>
  <si>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</si>
  <si>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</si>
  <si>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</si>
  <si>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</si>
  <si>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</si>
  <si>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</si>
  <si>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</si>
  <si>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</si>
  <si>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</si>
  <si>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</si>
  <si>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</si>
  <si>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</si>
  <si>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</si>
  <si>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</si>
  <si>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</si>
  <si>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</si>
  <si>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</si>
  <si>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</si>
  <si>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</si>
  <si>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</si>
  <si>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</si>
  <si>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</si>
  <si>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</si>
  <si>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</si>
  <si>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</si>
  <si>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</si>
  <si>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</si>
  <si>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</si>
  <si>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</si>
  <si>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</si>
  <si>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</si>
  <si>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</si>
  <si>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</si>
  <si>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</si>
  <si>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</si>
  <si>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</si>
  <si>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</si>
  <si>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</si>
  <si>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</si>
  <si>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</si>
  <si>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</si>
  <si>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</si>
  <si>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</si>
  <si>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</si>
  <si>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</si>
  <si>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</si>
  <si>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</si>
  <si>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</si>
  <si>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</si>
  <si>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</si>
  <si>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</si>
  <si>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</si>
  <si>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</si>
  <si>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</si>
  <si>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</si>
  <si>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</si>
  <si>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</si>
  <si>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</si>
  <si>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</si>
  <si>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</si>
  <si>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</si>
  <si>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</si>
  <si>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</si>
  <si>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</si>
  <si>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</si>
  <si>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</si>
  <si>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</si>
  <si>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</si>
  <si>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</si>
  <si>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</si>
  <si>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</si>
  <si>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</si>
  <si>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</si>
  <si>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</si>
  <si>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</si>
  <si>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</si>
  <si>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</si>
  <si>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</si>
  <si>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</si>
  <si>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</si>
  <si>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</si>
  <si>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</si>
  <si>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</si>
  <si>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</si>
  <si>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</si>
  <si>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</si>
  <si>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</si>
  <si>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</si>
  <si>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</si>
  <si>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</si>
  <si>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</si>
  <si>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</si>
  <si>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</si>
  <si>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</si>
  <si>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</si>
  <si>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</si>
  <si>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</si>
  <si>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</si>
  <si>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</si>
  <si>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</si>
  <si>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</si>
  <si>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</si>
  <si>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</si>
  <si>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</si>
  <si>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</si>
  <si>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</si>
  <si>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</si>
  <si>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</si>
  <si>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</si>
  <si>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</si>
  <si>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</si>
  <si>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</si>
  <si>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</si>
  <si>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</si>
  <si>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</si>
  <si>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</si>
  <si>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</si>
  <si>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</si>
  <si>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</si>
  <si>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</si>
  <si>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</si>
  <si>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</si>
  <si>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</si>
  <si>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</si>
  <si>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</si>
  <si>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</si>
  <si>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</si>
  <si>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</si>
  <si>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</si>
  <si>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</si>
  <si>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</si>
  <si>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</si>
  <si>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</si>
  <si>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</si>
  <si>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</si>
  <si>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</si>
  <si>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</si>
  <si>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</si>
  <si>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</si>
  <si>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</si>
  <si>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</si>
  <si>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</si>
  <si>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</si>
  <si>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</si>
  <si>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</si>
  <si>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</si>
  <si>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</si>
  <si>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</si>
  <si>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</si>
  <si>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</si>
  <si>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</si>
  <si>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</si>
  <si>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</si>
  <si>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</si>
  <si>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</si>
  <si>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</si>
  <si>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</si>
  <si>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</si>
  <si>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</si>
  <si>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</si>
  <si>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</si>
  <si>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</si>
  <si>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</si>
  <si>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</si>
  <si>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</si>
  <si>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</si>
  <si>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</si>
  <si>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</si>
  <si>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</si>
  <si>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</si>
  <si>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</si>
  <si>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</si>
  <si>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</si>
  <si>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</si>
  <si>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</si>
  <si>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</si>
  <si>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</si>
  <si>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</si>
  <si>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</si>
  <si>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</si>
  <si>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</si>
  <si>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</si>
  <si>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</si>
  <si>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</si>
  <si>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</si>
  <si>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</si>
  <si>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</si>
  <si>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</si>
  <si>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</si>
  <si>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</si>
  <si>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</si>
  <si>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</si>
  <si>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</si>
  <si>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</si>
  <si>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</si>
  <si>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</si>
  <si>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</si>
  <si>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</si>
  <si>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</si>
  <si>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r>
      <rPr>
        <b/>
        <sz val="11"/>
        <color indexed="8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color indexed="8"/>
        <rFont val="Times New Roman"/>
        <family val="1"/>
      </rPr>
      <t>/</t>
    </r>
    <r>
      <rPr>
        <i/>
        <sz val="11"/>
        <color indexed="8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</si>
  <si>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color indexed="8"/>
        <rFont val="Times New Roman"/>
        <family val="1"/>
      </rPr>
      <t>Absolute difference (VND)*</t>
    </r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</si>
  <si>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</si>
  <si>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</si>
  <si>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</si>
  <si>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</si>
  <si>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r>
      <t>Giá trị cao nhất (VND)/</t>
    </r>
    <r>
      <rPr>
        <i/>
        <sz val="11"/>
        <color indexed="8"/>
        <rFont val="Times New Roman"/>
        <family val="1"/>
      </rPr>
      <t>Highest value (VND)</t>
    </r>
  </si>
  <si>
    <r>
      <t>Giá trị thấp nhất (VND)/</t>
    </r>
    <r>
      <rPr>
        <i/>
        <sz val="11"/>
        <color indexed="8"/>
        <rFont val="Times New Roman"/>
        <family val="1"/>
      </rPr>
      <t>Lowest value (VND)</t>
    </r>
  </si>
  <si>
    <t xml:space="preserve">Lưu ý:    </t>
  </si>
  <si>
    <r>
      <t>* Được xác định bằng chênh lệch (Giá thị trường – NAV cùng thời điểm)/</t>
    </r>
    <r>
      <rPr>
        <i/>
        <sz val="11"/>
        <color indexed="8"/>
        <rFont val="Times New Roman"/>
        <family val="1"/>
      </rPr>
      <t>Defined by the differences (market price - NAV at the same period);</t>
    </r>
  </si>
  <si>
    <t>Notes:</t>
  </si>
  <si>
    <r>
      <t xml:space="preserve"> ** Được xác định bằng tỷ số (Giá thị trường – NAV)/NAV/</t>
    </r>
    <r>
      <rPr>
        <i/>
        <sz val="11"/>
        <color indexed="8"/>
        <rFont val="Times New Roman"/>
        <family val="1"/>
      </rPr>
      <t>Defined by the ratio (market value - NAV)/NAV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</si>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</sst>
</file>

<file path=xl/styles.xml><?xml version="1.0" encoding="utf-8"?>
<styleSheet xmlns="http://schemas.openxmlformats.org/spreadsheetml/2006/main">
  <numFmts count="1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FF0000"/>
      <name val="Arial"/>
      <family val="2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165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8" fillId="0" borderId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6" fillId="0" borderId="0"/>
    <xf numFmtId="0" fontId="13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0" fontId="3" fillId="0" borderId="0"/>
    <xf numFmtId="172" fontId="56" fillId="0" borderId="0"/>
    <xf numFmtId="0" fontId="2" fillId="0" borderId="0"/>
    <xf numFmtId="0" fontId="2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0" fontId="2" fillId="0" borderId="0"/>
    <xf numFmtId="0" fontId="2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2" fillId="0" borderId="0"/>
    <xf numFmtId="0" fontId="2" fillId="0" borderId="0"/>
    <xf numFmtId="0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56" fillId="0" borderId="0"/>
    <xf numFmtId="0" fontId="2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1" applyNumberFormat="0" applyFill="0" applyAlignment="0" applyProtection="0"/>
    <xf numFmtId="0" fontId="90" fillId="0" borderId="62" applyNumberFormat="0" applyFill="0" applyAlignment="0" applyProtection="0"/>
    <xf numFmtId="0" fontId="91" fillId="0" borderId="63" applyNumberFormat="0" applyFill="0" applyAlignment="0" applyProtection="0"/>
    <xf numFmtId="0" fontId="91" fillId="0" borderId="0" applyNumberFormat="0" applyFill="0" applyBorder="0" applyAlignment="0" applyProtection="0"/>
    <xf numFmtId="0" fontId="92" fillId="39" borderId="0" applyNumberFormat="0" applyBorder="0" applyAlignment="0" applyProtection="0"/>
    <xf numFmtId="0" fontId="93" fillId="40" borderId="0" applyNumberFormat="0" applyBorder="0" applyAlignment="0" applyProtection="0"/>
    <xf numFmtId="0" fontId="94" fillId="41" borderId="0" applyNumberFormat="0" applyBorder="0" applyAlignment="0" applyProtection="0"/>
    <xf numFmtId="0" fontId="95" fillId="42" borderId="64" applyNumberFormat="0" applyAlignment="0" applyProtection="0"/>
    <xf numFmtId="0" fontId="96" fillId="43" borderId="65" applyNumberFormat="0" applyAlignment="0" applyProtection="0"/>
    <xf numFmtId="0" fontId="97" fillId="43" borderId="64" applyNumberFormat="0" applyAlignment="0" applyProtection="0"/>
    <xf numFmtId="0" fontId="98" fillId="0" borderId="66" applyNumberFormat="0" applyFill="0" applyAlignment="0" applyProtection="0"/>
    <xf numFmtId="0" fontId="99" fillId="44" borderId="67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69" applyNumberFormat="0" applyFill="0" applyAlignment="0" applyProtection="0"/>
    <xf numFmtId="0" fontId="10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3" fillId="53" borderId="0" applyNumberFormat="0" applyBorder="0" applyAlignment="0" applyProtection="0"/>
    <xf numFmtId="0" fontId="103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3" fillId="57" borderId="0" applyNumberFormat="0" applyBorder="0" applyAlignment="0" applyProtection="0"/>
    <xf numFmtId="0" fontId="10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3" fillId="61" borderId="0" applyNumberFormat="0" applyBorder="0" applyAlignment="0" applyProtection="0"/>
    <xf numFmtId="0" fontId="103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3" fillId="65" borderId="0" applyNumberFormat="0" applyBorder="0" applyAlignment="0" applyProtection="0"/>
    <xf numFmtId="0" fontId="103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3" fillId="69" borderId="0" applyNumberFormat="0" applyBorder="0" applyAlignment="0" applyProtection="0"/>
    <xf numFmtId="0" fontId="104" fillId="0" borderId="0">
      <alignment vertical="top"/>
    </xf>
    <xf numFmtId="0" fontId="1" fillId="45" borderId="68" applyNumberFormat="0" applyFont="0" applyAlignment="0" applyProtection="0"/>
  </cellStyleXfs>
  <cellXfs count="412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9" fillId="0" borderId="0" xfId="0" applyFont="1"/>
    <xf numFmtId="166" fontId="56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60" fillId="0" borderId="0" xfId="0" applyFont="1"/>
    <xf numFmtId="0" fontId="61" fillId="0" borderId="0" xfId="0" applyFont="1"/>
    <xf numFmtId="165" fontId="61" fillId="0" borderId="0" xfId="64" applyFont="1"/>
    <xf numFmtId="0" fontId="61" fillId="0" borderId="0" xfId="0" applyFont="1" applyAlignment="1">
      <alignment vertical="center"/>
    </xf>
    <xf numFmtId="165" fontId="61" fillId="0" borderId="0" xfId="64" applyFont="1" applyAlignment="1">
      <alignment vertical="center"/>
    </xf>
    <xf numFmtId="165" fontId="61" fillId="0" borderId="0" xfId="64" applyFont="1" applyAlignment="1" applyProtection="1">
      <alignment vertical="center"/>
      <protection locked="0"/>
    </xf>
    <xf numFmtId="165" fontId="61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0" fillId="0" borderId="0" xfId="0"/>
    <xf numFmtId="0" fontId="60" fillId="29" borderId="0" xfId="0" applyFont="1" applyFill="1"/>
    <xf numFmtId="0" fontId="61" fillId="29" borderId="0" xfId="0" applyFont="1" applyFill="1"/>
    <xf numFmtId="0" fontId="61" fillId="29" borderId="0" xfId="0" applyFont="1" applyFill="1" applyAlignment="1">
      <alignment vertical="center"/>
    </xf>
    <xf numFmtId="0" fontId="60" fillId="30" borderId="0" xfId="0" applyFont="1" applyFill="1"/>
    <xf numFmtId="0" fontId="61" fillId="30" borderId="0" xfId="0" applyFont="1" applyFill="1"/>
    <xf numFmtId="0" fontId="61" fillId="30" borderId="0" xfId="0" applyFont="1" applyFill="1" applyAlignment="1">
      <alignment vertical="center"/>
    </xf>
    <xf numFmtId="165" fontId="61" fillId="30" borderId="0" xfId="64" applyFont="1" applyFill="1" applyAlignment="1">
      <alignment vertical="center"/>
    </xf>
    <xf numFmtId="165" fontId="61" fillId="30" borderId="0" xfId="0" applyNumberFormat="1" applyFont="1" applyFill="1" applyAlignment="1">
      <alignment vertical="center"/>
    </xf>
    <xf numFmtId="165" fontId="61" fillId="30" borderId="0" xfId="64" applyFont="1" applyFill="1"/>
    <xf numFmtId="0" fontId="63" fillId="29" borderId="0" xfId="0" applyFont="1" applyFill="1"/>
    <xf numFmtId="15" fontId="61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66" fontId="61" fillId="29" borderId="0" xfId="64" applyNumberFormat="1" applyFont="1" applyFill="1" applyAlignment="1">
      <alignment vertical="center"/>
    </xf>
    <xf numFmtId="166" fontId="61" fillId="29" borderId="0" xfId="0" applyNumberFormat="1" applyFont="1" applyFill="1" applyAlignment="1">
      <alignment vertical="center"/>
    </xf>
    <xf numFmtId="166" fontId="61" fillId="0" borderId="0" xfId="64" applyNumberFormat="1" applyFont="1" applyAlignment="1">
      <alignment vertical="center"/>
    </xf>
    <xf numFmtId="0" fontId="59" fillId="31" borderId="0" xfId="0" applyFont="1" applyFill="1"/>
    <xf numFmtId="165" fontId="56" fillId="0" borderId="0" xfId="64" applyFont="1"/>
    <xf numFmtId="10" fontId="0" fillId="32" borderId="0" xfId="0" applyNumberFormat="1" applyFill="1"/>
    <xf numFmtId="9" fontId="61" fillId="29" borderId="0" xfId="0" applyNumberFormat="1" applyFont="1" applyFill="1"/>
    <xf numFmtId="10" fontId="61" fillId="29" borderId="0" xfId="0" applyNumberFormat="1" applyFont="1" applyFill="1" applyAlignment="1">
      <alignment vertical="center"/>
    </xf>
    <xf numFmtId="166" fontId="61" fillId="29" borderId="0" xfId="0" applyNumberFormat="1" applyFont="1" applyFill="1"/>
    <xf numFmtId="166" fontId="61" fillId="29" borderId="0" xfId="64" applyNumberFormat="1" applyFont="1" applyFill="1"/>
    <xf numFmtId="9" fontId="61" fillId="32" borderId="0" xfId="0" applyNumberFormat="1" applyFont="1" applyFill="1"/>
    <xf numFmtId="165" fontId="61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6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9" fillId="33" borderId="0" xfId="0" applyFont="1" applyFill="1"/>
    <xf numFmtId="0" fontId="59" fillId="33" borderId="0" xfId="0" applyFont="1" applyFill="1" applyAlignment="1">
      <alignment horizontal="center"/>
    </xf>
    <xf numFmtId="0" fontId="59" fillId="34" borderId="0" xfId="0" applyFont="1" applyFill="1" applyAlignment="1">
      <alignment horizontal="center"/>
    </xf>
    <xf numFmtId="0" fontId="0" fillId="32" borderId="0" xfId="0" applyFill="1"/>
    <xf numFmtId="0" fontId="67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7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9" fillId="32" borderId="0" xfId="0" applyFont="1" applyFill="1"/>
    <xf numFmtId="0" fontId="68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6" fillId="0" borderId="0" xfId="64" applyFont="1" applyAlignment="1"/>
    <xf numFmtId="165" fontId="69" fillId="0" borderId="0" xfId="64" applyFont="1"/>
    <xf numFmtId="165" fontId="70" fillId="0" borderId="0" xfId="64" applyFont="1" applyAlignment="1"/>
    <xf numFmtId="165" fontId="69" fillId="0" borderId="0" xfId="64" applyFont="1" applyAlignment="1"/>
    <xf numFmtId="0" fontId="56" fillId="0" borderId="0" xfId="64" applyNumberFormat="1" applyFont="1"/>
    <xf numFmtId="0" fontId="69" fillId="0" borderId="0" xfId="64" applyNumberFormat="1" applyFont="1"/>
    <xf numFmtId="0" fontId="71" fillId="0" borderId="0" xfId="0" applyFont="1"/>
    <xf numFmtId="0" fontId="72" fillId="0" borderId="0" xfId="0" applyFont="1" applyAlignment="1">
      <alignment horizontal="center"/>
    </xf>
    <xf numFmtId="0" fontId="73" fillId="0" borderId="0" xfId="0" applyFont="1" applyAlignment="1"/>
    <xf numFmtId="0" fontId="71" fillId="0" borderId="0" xfId="0" applyFont="1" applyAlignment="1"/>
    <xf numFmtId="0" fontId="74" fillId="0" borderId="0" xfId="0" applyFont="1" applyAlignment="1"/>
    <xf numFmtId="0" fontId="73" fillId="0" borderId="0" xfId="0" applyFont="1"/>
    <xf numFmtId="0" fontId="71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right"/>
    </xf>
    <xf numFmtId="0" fontId="75" fillId="37" borderId="36" xfId="0" applyFont="1" applyFill="1" applyBorder="1" applyAlignment="1">
      <alignment horizontal="center"/>
    </xf>
    <xf numFmtId="0" fontId="75" fillId="37" borderId="37" xfId="0" applyFont="1" applyFill="1" applyBorder="1" applyAlignment="1">
      <alignment horizontal="center"/>
    </xf>
    <xf numFmtId="43" fontId="71" fillId="0" borderId="0" xfId="65" applyFont="1"/>
    <xf numFmtId="0" fontId="74" fillId="37" borderId="38" xfId="0" applyFont="1" applyFill="1" applyBorder="1" applyAlignment="1">
      <alignment horizontal="center"/>
    </xf>
    <xf numFmtId="0" fontId="74" fillId="37" borderId="39" xfId="0" applyFont="1" applyFill="1" applyBorder="1" applyAlignment="1">
      <alignment horizontal="center"/>
    </xf>
    <xf numFmtId="0" fontId="75" fillId="37" borderId="40" xfId="0" applyFont="1" applyFill="1" applyBorder="1" applyAlignment="1">
      <alignment horizontal="center"/>
    </xf>
    <xf numFmtId="0" fontId="75" fillId="37" borderId="41" xfId="0" applyFont="1" applyFill="1" applyBorder="1" applyAlignment="1">
      <alignment horizontal="center"/>
    </xf>
    <xf numFmtId="0" fontId="74" fillId="37" borderId="30" xfId="0" applyFont="1" applyFill="1" applyBorder="1" applyAlignment="1">
      <alignment horizontal="center"/>
    </xf>
    <xf numFmtId="0" fontId="73" fillId="37" borderId="0" xfId="0" applyFont="1" applyFill="1" applyBorder="1"/>
    <xf numFmtId="173" fontId="77" fillId="37" borderId="38" xfId="65" applyNumberFormat="1" applyFont="1" applyFill="1" applyBorder="1" applyAlignment="1"/>
    <xf numFmtId="43" fontId="71" fillId="0" borderId="0" xfId="65" quotePrefix="1" applyFont="1"/>
    <xf numFmtId="0" fontId="73" fillId="37" borderId="40" xfId="0" applyFont="1" applyFill="1" applyBorder="1" applyAlignment="1">
      <alignment horizontal="center"/>
    </xf>
    <xf numFmtId="0" fontId="73" fillId="37" borderId="41" xfId="0" applyFont="1" applyFill="1" applyBorder="1" applyAlignment="1">
      <alignment horizontal="center"/>
    </xf>
    <xf numFmtId="0" fontId="76" fillId="37" borderId="29" xfId="0" applyFont="1" applyFill="1" applyBorder="1" applyAlignment="1"/>
    <xf numFmtId="0" fontId="71" fillId="37" borderId="30" xfId="0" applyFont="1" applyFill="1" applyBorder="1" applyAlignment="1"/>
    <xf numFmtId="173" fontId="77" fillId="37" borderId="18" xfId="65" applyNumberFormat="1" applyFont="1" applyFill="1" applyBorder="1" applyAlignment="1"/>
    <xf numFmtId="0" fontId="73" fillId="0" borderId="0" xfId="0" applyFont="1" applyBorder="1" applyAlignment="1"/>
    <xf numFmtId="0" fontId="73" fillId="0" borderId="42" xfId="0" applyFont="1" applyBorder="1" applyAlignment="1"/>
    <xf numFmtId="173" fontId="78" fillId="0" borderId="38" xfId="65" applyNumberFormat="1" applyFont="1" applyBorder="1" applyAlignment="1"/>
    <xf numFmtId="0" fontId="71" fillId="0" borderId="0" xfId="0" applyFont="1" applyBorder="1"/>
    <xf numFmtId="0" fontId="71" fillId="0" borderId="40" xfId="0" applyFont="1" applyBorder="1" applyAlignment="1">
      <alignment horizontal="center"/>
    </xf>
    <xf numFmtId="0" fontId="71" fillId="0" borderId="41" xfId="0" applyFont="1" applyBorder="1" applyAlignment="1">
      <alignment horizontal="center"/>
    </xf>
    <xf numFmtId="0" fontId="74" fillId="0" borderId="30" xfId="0" applyFont="1" applyBorder="1" applyAlignment="1"/>
    <xf numFmtId="0" fontId="71" fillId="0" borderId="41" xfId="0" applyFont="1" applyBorder="1" applyAlignment="1"/>
    <xf numFmtId="173" fontId="79" fillId="0" borderId="18" xfId="65" applyNumberFormat="1" applyFont="1" applyBorder="1" applyAlignment="1"/>
    <xf numFmtId="0" fontId="71" fillId="0" borderId="32" xfId="0" applyFont="1" applyBorder="1" applyAlignment="1"/>
    <xf numFmtId="0" fontId="71" fillId="0" borderId="43" xfId="0" applyFont="1" applyBorder="1" applyAlignment="1"/>
    <xf numFmtId="173" fontId="80" fillId="0" borderId="19" xfId="65" applyNumberFormat="1" applyFont="1" applyBorder="1" applyAlignment="1">
      <alignment horizontal="right"/>
    </xf>
    <xf numFmtId="173" fontId="79" fillId="0" borderId="0" xfId="65" applyNumberFormat="1" applyFont="1" applyBorder="1" applyAlignment="1">
      <alignment horizontal="right"/>
    </xf>
    <xf numFmtId="0" fontId="74" fillId="0" borderId="29" xfId="0" applyFont="1" applyBorder="1" applyAlignment="1"/>
    <xf numFmtId="0" fontId="71" fillId="0" borderId="41" xfId="0" applyFont="1" applyBorder="1" applyAlignment="1">
      <alignment horizontal="justify" vertical="top"/>
    </xf>
    <xf numFmtId="0" fontId="71" fillId="0" borderId="44" xfId="0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173" fontId="71" fillId="0" borderId="0" xfId="0" applyNumberFormat="1" applyFont="1"/>
    <xf numFmtId="43" fontId="71" fillId="0" borderId="0" xfId="65" quotePrefix="1" applyNumberFormat="1" applyFont="1"/>
    <xf numFmtId="0" fontId="74" fillId="0" borderId="32" xfId="0" applyFont="1" applyBorder="1" applyAlignment="1"/>
    <xf numFmtId="0" fontId="73" fillId="0" borderId="0" xfId="0" applyFont="1" applyBorder="1" applyAlignment="1">
      <alignment horizontal="left" vertical="center"/>
    </xf>
    <xf numFmtId="0" fontId="73" fillId="0" borderId="42" xfId="0" applyFont="1" applyBorder="1" applyAlignment="1">
      <alignment horizontal="left" vertical="center"/>
    </xf>
    <xf numFmtId="174" fontId="80" fillId="0" borderId="38" xfId="65" applyNumberFormat="1" applyFont="1" applyBorder="1" applyAlignment="1">
      <alignment horizontal="right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4" fillId="0" borderId="30" xfId="0" applyFont="1" applyBorder="1" applyAlignment="1">
      <alignment horizontal="left" vertical="center"/>
    </xf>
    <xf numFmtId="0" fontId="73" fillId="0" borderId="41" xfId="0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0" fontId="71" fillId="0" borderId="45" xfId="0" applyFont="1" applyBorder="1" applyAlignment="1">
      <alignment horizontal="left" vertical="center"/>
    </xf>
    <xf numFmtId="0" fontId="71" fillId="0" borderId="40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left" vertical="center"/>
    </xf>
    <xf numFmtId="173" fontId="71" fillId="0" borderId="38" xfId="65" applyNumberFormat="1" applyFont="1" applyBorder="1" applyAlignment="1">
      <alignment horizontal="right" vertical="top" wrapText="1"/>
    </xf>
    <xf numFmtId="0" fontId="71" fillId="0" borderId="30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left" vertical="center"/>
    </xf>
    <xf numFmtId="0" fontId="73" fillId="0" borderId="45" xfId="0" applyFont="1" applyBorder="1" applyAlignment="1">
      <alignment vertical="center"/>
    </xf>
    <xf numFmtId="173" fontId="75" fillId="0" borderId="38" xfId="65" applyNumberFormat="1" applyFont="1" applyBorder="1" applyAlignment="1">
      <alignment horizontal="right" vertical="center" wrapText="1"/>
    </xf>
    <xf numFmtId="0" fontId="74" fillId="0" borderId="29" xfId="0" applyFont="1" applyBorder="1" applyAlignment="1">
      <alignment vertical="center"/>
    </xf>
    <xf numFmtId="0" fontId="73" fillId="0" borderId="41" xfId="0" applyFont="1" applyBorder="1" applyAlignment="1">
      <alignment vertical="center"/>
    </xf>
    <xf numFmtId="173" fontId="75" fillId="0" borderId="18" xfId="65" applyNumberFormat="1" applyFont="1" applyBorder="1" applyAlignment="1">
      <alignment horizontal="right" vertical="center" wrapText="1"/>
    </xf>
    <xf numFmtId="0" fontId="71" fillId="0" borderId="12" xfId="0" applyFont="1" applyBorder="1" applyAlignment="1"/>
    <xf numFmtId="173" fontId="80" fillId="0" borderId="19" xfId="65" applyNumberFormat="1" applyFont="1" applyBorder="1" applyAlignment="1"/>
    <xf numFmtId="0" fontId="71" fillId="0" borderId="40" xfId="0" applyFont="1" applyBorder="1" applyAlignment="1">
      <alignment vertical="top" wrapText="1"/>
    </xf>
    <xf numFmtId="0" fontId="71" fillId="0" borderId="41" xfId="0" applyFont="1" applyBorder="1" applyAlignment="1">
      <alignment vertical="top" wrapText="1"/>
    </xf>
    <xf numFmtId="0" fontId="71" fillId="0" borderId="30" xfId="0" applyFont="1" applyBorder="1" applyAlignment="1"/>
    <xf numFmtId="0" fontId="73" fillId="37" borderId="0" xfId="0" applyFont="1" applyFill="1" applyBorder="1" applyAlignment="1">
      <alignment vertical="center"/>
    </xf>
    <xf numFmtId="173" fontId="78" fillId="37" borderId="0" xfId="65" applyNumberFormat="1" applyFont="1" applyFill="1" applyBorder="1" applyAlignment="1">
      <alignment vertical="center" wrapText="1"/>
    </xf>
    <xf numFmtId="0" fontId="73" fillId="37" borderId="40" xfId="0" applyFont="1" applyFill="1" applyBorder="1" applyAlignment="1">
      <alignment horizontal="center" vertical="top" wrapText="1"/>
    </xf>
    <xf numFmtId="0" fontId="73" fillId="37" borderId="41" xfId="0" applyFont="1" applyFill="1" applyBorder="1" applyAlignment="1">
      <alignment horizontal="center" vertical="top" wrapText="1"/>
    </xf>
    <xf numFmtId="0" fontId="76" fillId="37" borderId="30" xfId="0" applyFont="1" applyFill="1" applyBorder="1" applyAlignment="1">
      <alignment vertical="center"/>
    </xf>
    <xf numFmtId="0" fontId="73" fillId="37" borderId="30" xfId="0" applyFont="1" applyFill="1" applyBorder="1" applyAlignment="1">
      <alignment vertical="center"/>
    </xf>
    <xf numFmtId="173" fontId="78" fillId="37" borderId="30" xfId="65" applyNumberFormat="1" applyFont="1" applyFill="1" applyBorder="1" applyAlignment="1">
      <alignment vertical="center" wrapText="1"/>
    </xf>
    <xf numFmtId="0" fontId="71" fillId="0" borderId="42" xfId="0" applyFont="1" applyBorder="1" applyAlignment="1"/>
    <xf numFmtId="173" fontId="80" fillId="0" borderId="18" xfId="65" applyNumberFormat="1" applyFont="1" applyBorder="1" applyAlignment="1"/>
    <xf numFmtId="0" fontId="73" fillId="0" borderId="34" xfId="0" applyFont="1" applyBorder="1" applyAlignment="1"/>
    <xf numFmtId="0" fontId="71" fillId="0" borderId="45" xfId="0" applyFont="1" applyBorder="1" applyAlignment="1"/>
    <xf numFmtId="173" fontId="80" fillId="0" borderId="42" xfId="65" applyNumberFormat="1" applyFont="1" applyBorder="1" applyAlignment="1"/>
    <xf numFmtId="173" fontId="80" fillId="0" borderId="41" xfId="65" applyNumberFormat="1" applyFont="1" applyBorder="1" applyAlignment="1"/>
    <xf numFmtId="0" fontId="71" fillId="0" borderId="12" xfId="0" applyFont="1" applyBorder="1" applyAlignment="1">
      <alignment horizontal="left" vertical="center"/>
    </xf>
    <xf numFmtId="0" fontId="71" fillId="0" borderId="43" xfId="0" applyFont="1" applyBorder="1" applyAlignment="1">
      <alignment horizontal="left" vertical="center"/>
    </xf>
    <xf numFmtId="10" fontId="80" fillId="0" borderId="38" xfId="311" applyNumberFormat="1" applyFont="1" applyBorder="1" applyAlignment="1">
      <alignment horizontal="right"/>
    </xf>
    <xf numFmtId="0" fontId="71" fillId="0" borderId="41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173" fontId="80" fillId="0" borderId="38" xfId="65" applyNumberFormat="1" applyFont="1" applyBorder="1" applyAlignment="1">
      <alignment vertical="center" wrapText="1"/>
    </xf>
    <xf numFmtId="0" fontId="74" fillId="0" borderId="30" xfId="0" applyFont="1" applyBorder="1" applyAlignment="1">
      <alignment vertical="center"/>
    </xf>
    <xf numFmtId="173" fontId="80" fillId="0" borderId="18" xfId="65" applyNumberFormat="1" applyFont="1" applyBorder="1" applyAlignment="1">
      <alignment vertical="center" wrapText="1"/>
    </xf>
    <xf numFmtId="0" fontId="71" fillId="0" borderId="43" xfId="0" applyFont="1" applyBorder="1" applyAlignment="1">
      <alignment horizontal="justify" vertical="top"/>
    </xf>
    <xf numFmtId="0" fontId="71" fillId="0" borderId="48" xfId="0" applyFont="1" applyBorder="1" applyAlignment="1"/>
    <xf numFmtId="0" fontId="71" fillId="0" borderId="47" xfId="0" applyFont="1" applyBorder="1" applyAlignment="1"/>
    <xf numFmtId="0" fontId="75" fillId="0" borderId="0" xfId="0" applyFont="1" applyBorder="1" applyAlignment="1">
      <alignment wrapText="1"/>
    </xf>
    <xf numFmtId="0" fontId="71" fillId="0" borderId="0" xfId="0" applyFont="1" applyBorder="1" applyAlignment="1">
      <alignment wrapText="1"/>
    </xf>
    <xf numFmtId="0" fontId="75" fillId="0" borderId="0" xfId="0" applyFont="1" applyAlignment="1"/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1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/>
    </xf>
    <xf numFmtId="0" fontId="82" fillId="0" borderId="0" xfId="0" applyFont="1" applyAlignment="1">
      <alignment horizontal="center" vertical="top" wrapText="1"/>
    </xf>
    <xf numFmtId="0" fontId="71" fillId="0" borderId="0" xfId="0" applyFont="1" applyAlignment="1">
      <alignment vertical="top" wrapText="1"/>
    </xf>
    <xf numFmtId="0" fontId="83" fillId="0" borderId="0" xfId="0" applyFont="1"/>
    <xf numFmtId="175" fontId="45" fillId="0" borderId="0" xfId="0" applyNumberFormat="1" applyFont="1" applyAlignment="1">
      <alignment horizontal="left"/>
    </xf>
    <xf numFmtId="0" fontId="71" fillId="0" borderId="0" xfId="0" applyFont="1" applyFill="1"/>
    <xf numFmtId="176" fontId="46" fillId="0" borderId="0" xfId="0" applyNumberFormat="1" applyFont="1" applyAlignment="1">
      <alignment horizontal="left"/>
    </xf>
    <xf numFmtId="0" fontId="73" fillId="0" borderId="0" xfId="0" applyFont="1" applyFill="1"/>
    <xf numFmtId="175" fontId="74" fillId="37" borderId="18" xfId="0" applyNumberFormat="1" applyFont="1" applyFill="1" applyBorder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71" fillId="0" borderId="0" xfId="0" applyNumberFormat="1" applyFont="1"/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173" fontId="6" fillId="0" borderId="39" xfId="65" applyNumberFormat="1" applyFont="1" applyBorder="1" applyAlignment="1"/>
    <xf numFmtId="173" fontId="7" fillId="0" borderId="49" xfId="65" applyNumberFormat="1" applyFont="1" applyBorder="1" applyAlignment="1"/>
    <xf numFmtId="173" fontId="10" fillId="0" borderId="50" xfId="65" applyNumberFormat="1" applyFont="1" applyBorder="1" applyAlignment="1">
      <alignment horizontal="right"/>
    </xf>
    <xf numFmtId="173" fontId="53" fillId="0" borderId="39" xfId="65" applyNumberFormat="1" applyFont="1" applyBorder="1" applyAlignment="1">
      <alignment horizontal="right"/>
    </xf>
    <xf numFmtId="173" fontId="54" fillId="0" borderId="51" xfId="65" applyNumberFormat="1" applyFont="1" applyBorder="1" applyAlignment="1">
      <alignment vertical="top" wrapText="1"/>
    </xf>
    <xf numFmtId="173" fontId="55" fillId="0" borderId="49" xfId="65" applyNumberFormat="1" applyFont="1" applyBorder="1" applyAlignment="1">
      <alignment vertical="center" wrapText="1"/>
    </xf>
    <xf numFmtId="173" fontId="10" fillId="0" borderId="49" xfId="65" applyNumberFormat="1" applyFont="1" applyBorder="1" applyAlignment="1"/>
    <xf numFmtId="173" fontId="6" fillId="37" borderId="39" xfId="65" applyNumberFormat="1" applyFont="1" applyFill="1" applyBorder="1" applyAlignment="1">
      <alignment vertical="center" wrapText="1"/>
    </xf>
    <xf numFmtId="173" fontId="6" fillId="37" borderId="49" xfId="65" applyNumberFormat="1" applyFont="1" applyFill="1" applyBorder="1" applyAlignment="1">
      <alignment vertical="center" wrapText="1"/>
    </xf>
    <xf numFmtId="173" fontId="10" fillId="0" borderId="39" xfId="65" applyNumberFormat="1" applyFont="1" applyBorder="1" applyAlignment="1"/>
    <xf numFmtId="173" fontId="10" fillId="0" borderId="52" xfId="65" applyNumberFormat="1" applyFont="1" applyBorder="1" applyAlignment="1"/>
    <xf numFmtId="10" fontId="10" fillId="0" borderId="39" xfId="311" applyNumberFormat="1" applyFont="1" applyBorder="1" applyAlignment="1"/>
    <xf numFmtId="173" fontId="10" fillId="0" borderId="39" xfId="65" applyNumberFormat="1" applyFont="1" applyBorder="1" applyAlignment="1">
      <alignment vertical="center" wrapText="1"/>
    </xf>
    <xf numFmtId="173" fontId="10" fillId="0" borderId="49" xfId="65" applyNumberFormat="1" applyFont="1" applyBorder="1" applyAlignment="1">
      <alignment vertical="center" wrapText="1"/>
    </xf>
    <xf numFmtId="9" fontId="71" fillId="0" borderId="0" xfId="311" applyFont="1"/>
    <xf numFmtId="43" fontId="80" fillId="0" borderId="18" xfId="65" applyNumberFormat="1" applyFont="1" applyBorder="1" applyAlignment="1">
      <alignment horizontal="right"/>
    </xf>
    <xf numFmtId="43" fontId="10" fillId="0" borderId="49" xfId="65" applyNumberFormat="1" applyFont="1" applyBorder="1" applyAlignment="1">
      <alignment horizontal="right"/>
    </xf>
    <xf numFmtId="39" fontId="80" fillId="0" borderId="53" xfId="64" applyNumberFormat="1" applyFont="1" applyBorder="1" applyAlignment="1">
      <alignment horizontal="right"/>
    </xf>
    <xf numFmtId="10" fontId="80" fillId="0" borderId="38" xfId="311" applyNumberFormat="1" applyFont="1" applyBorder="1" applyAlignment="1"/>
    <xf numFmtId="10" fontId="80" fillId="0" borderId="18" xfId="311" applyNumberFormat="1" applyFont="1" applyBorder="1" applyAlignment="1"/>
    <xf numFmtId="10" fontId="10" fillId="0" borderId="49" xfId="311" applyNumberFormat="1" applyFont="1" applyBorder="1" applyAlignment="1"/>
    <xf numFmtId="173" fontId="10" fillId="0" borderId="49" xfId="65" applyNumberFormat="1" applyFont="1" applyBorder="1" applyAlignment="1">
      <alignment horizontal="right"/>
    </xf>
    <xf numFmtId="174" fontId="10" fillId="0" borderId="39" xfId="65" applyNumberFormat="1" applyFont="1" applyBorder="1" applyAlignment="1">
      <alignment horizontal="right"/>
    </xf>
    <xf numFmtId="173" fontId="83" fillId="0" borderId="16" xfId="65" applyNumberFormat="1" applyFont="1" applyBorder="1" applyAlignment="1">
      <alignment horizontal="right"/>
    </xf>
    <xf numFmtId="173" fontId="80" fillId="0" borderId="18" xfId="65" applyNumberFormat="1" applyFont="1" applyBorder="1" applyAlignment="1">
      <alignment horizontal="right"/>
    </xf>
    <xf numFmtId="39" fontId="80" fillId="0" borderId="18" xfId="64" applyNumberFormat="1" applyFont="1" applyBorder="1" applyAlignment="1">
      <alignment horizontal="right"/>
    </xf>
    <xf numFmtId="174" fontId="80" fillId="0" borderId="51" xfId="65" applyNumberFormat="1" applyFont="1" applyBorder="1" applyAlignment="1">
      <alignment horizontal="right"/>
    </xf>
    <xf numFmtId="173" fontId="55" fillId="0" borderId="51" xfId="65" applyNumberFormat="1" applyFont="1" applyBorder="1" applyAlignment="1">
      <alignment vertical="center" wrapText="1"/>
    </xf>
    <xf numFmtId="173" fontId="80" fillId="0" borderId="59" xfId="65" applyNumberFormat="1" applyFont="1" applyBorder="1" applyAlignment="1"/>
    <xf numFmtId="173" fontId="80" fillId="0" borderId="60" xfId="65" applyNumberFormat="1" applyFont="1" applyBorder="1" applyAlignment="1"/>
    <xf numFmtId="173" fontId="71" fillId="0" borderId="0" xfId="0" applyNumberFormat="1" applyFont="1" applyFill="1"/>
    <xf numFmtId="173" fontId="10" fillId="0" borderId="19" xfId="65" applyNumberFormat="1" applyFont="1" applyFill="1" applyBorder="1" applyAlignment="1">
      <alignment horizontal="right"/>
    </xf>
    <xf numFmtId="175" fontId="74" fillId="37" borderId="53" xfId="0" applyNumberFormat="1" applyFont="1" applyFill="1" applyBorder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43" fontId="71" fillId="0" borderId="0" xfId="0" applyNumberFormat="1" applyFont="1"/>
    <xf numFmtId="165" fontId="71" fillId="0" borderId="0" xfId="64" applyFont="1"/>
    <xf numFmtId="0" fontId="44" fillId="0" borderId="0" xfId="0" applyFont="1" applyFill="1" applyAlignment="1">
      <alignment horizontal="center"/>
    </xf>
    <xf numFmtId="0" fontId="80" fillId="0" borderId="0" xfId="0" applyFont="1" applyFill="1" applyAlignment="1">
      <alignment horizontal="center"/>
    </xf>
    <xf numFmtId="0" fontId="53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80" fillId="0" borderId="0" xfId="0" applyFont="1" applyFill="1" applyAlignment="1">
      <alignment horizontal="left"/>
    </xf>
    <xf numFmtId="0" fontId="83" fillId="0" borderId="0" xfId="0" applyFont="1" applyFill="1" applyAlignment="1">
      <alignment horizontal="left"/>
    </xf>
    <xf numFmtId="0" fontId="73" fillId="0" borderId="57" xfId="0" applyFont="1" applyBorder="1" applyAlignment="1">
      <alignment vertical="center"/>
    </xf>
    <xf numFmtId="0" fontId="71" fillId="0" borderId="42" xfId="0" applyFont="1" applyBorder="1" applyAlignment="1">
      <alignment horizontal="left" vertical="center"/>
    </xf>
    <xf numFmtId="39" fontId="80" fillId="0" borderId="16" xfId="64" applyNumberFormat="1" applyFont="1" applyBorder="1" applyAlignment="1">
      <alignment horizontal="right"/>
    </xf>
    <xf numFmtId="0" fontId="71" fillId="0" borderId="29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center"/>
    </xf>
    <xf numFmtId="37" fontId="80" fillId="0" borderId="18" xfId="64" applyNumberFormat="1" applyFont="1" applyBorder="1" applyAlignment="1">
      <alignment horizontal="right"/>
    </xf>
    <xf numFmtId="173" fontId="105" fillId="0" borderId="19" xfId="65" applyNumberFormat="1" applyFont="1" applyBorder="1" applyAlignment="1"/>
    <xf numFmtId="173" fontId="105" fillId="0" borderId="60" xfId="65" applyNumberFormat="1" applyFont="1" applyBorder="1" applyAlignment="1"/>
    <xf numFmtId="173" fontId="105" fillId="0" borderId="16" xfId="65" applyNumberFormat="1" applyFont="1" applyBorder="1" applyAlignment="1"/>
    <xf numFmtId="173" fontId="105" fillId="0" borderId="18" xfId="65" applyNumberFormat="1" applyFont="1" applyBorder="1" applyAlignment="1"/>
    <xf numFmtId="173" fontId="105" fillId="0" borderId="38" xfId="65" applyNumberFormat="1" applyFont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5" fontId="61" fillId="0" borderId="0" xfId="64" applyFont="1" applyAlignment="1">
      <alignment horizontal="center" vertical="center"/>
    </xf>
    <xf numFmtId="165" fontId="61" fillId="32" borderId="0" xfId="64" applyFont="1" applyFill="1" applyAlignment="1" applyProtection="1">
      <alignment horizontal="left" vertical="center"/>
      <protection locked="0"/>
    </xf>
    <xf numFmtId="0" fontId="63" fillId="0" borderId="0" xfId="0" applyFont="1" applyAlignment="1">
      <alignment horizontal="center"/>
    </xf>
    <xf numFmtId="15" fontId="61" fillId="38" borderId="0" xfId="69" applyNumberFormat="1" applyFont="1" applyFill="1" applyAlignment="1" applyProtection="1">
      <alignment horizontal="center"/>
      <protection locked="0"/>
    </xf>
    <xf numFmtId="165" fontId="61" fillId="38" borderId="0" xfId="69" applyFont="1" applyFill="1" applyAlignment="1" applyProtection="1">
      <alignment horizontal="center"/>
      <protection locked="0"/>
    </xf>
    <xf numFmtId="165" fontId="61" fillId="32" borderId="0" xfId="64" applyFont="1" applyFill="1" applyAlignment="1" applyProtection="1">
      <alignment horizontal="center" vertical="center"/>
      <protection locked="0"/>
    </xf>
    <xf numFmtId="167" fontId="61" fillId="32" borderId="0" xfId="64" applyNumberFormat="1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9" fillId="34" borderId="0" xfId="0" applyFont="1" applyFill="1" applyAlignment="1">
      <alignment horizontal="center"/>
    </xf>
    <xf numFmtId="0" fontId="59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71" fillId="0" borderId="46" xfId="0" applyFont="1" applyBorder="1" applyAlignment="1">
      <alignment horizontal="center" vertical="top" wrapText="1"/>
    </xf>
    <xf numFmtId="0" fontId="71" fillId="0" borderId="43" xfId="0" applyFont="1" applyBorder="1" applyAlignment="1">
      <alignment horizontal="center" vertical="top" wrapText="1"/>
    </xf>
    <xf numFmtId="0" fontId="85" fillId="0" borderId="0" xfId="0" applyFont="1" applyAlignment="1">
      <alignment horizontal="center"/>
    </xf>
    <xf numFmtId="0" fontId="79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73" fillId="37" borderId="4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0" fontId="73" fillId="0" borderId="44" xfId="0" applyFont="1" applyBorder="1" applyAlignment="1">
      <alignment horizontal="center"/>
    </xf>
    <xf numFmtId="0" fontId="73" fillId="0" borderId="45" xfId="0" applyFont="1" applyBorder="1" applyAlignment="1">
      <alignment horizontal="center"/>
    </xf>
    <xf numFmtId="0" fontId="71" fillId="0" borderId="46" xfId="0" applyFont="1" applyBorder="1" applyAlignment="1">
      <alignment horizontal="center"/>
    </xf>
    <xf numFmtId="0" fontId="71" fillId="0" borderId="43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71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73" fillId="0" borderId="44" xfId="0" applyFont="1" applyBorder="1" applyAlignment="1">
      <alignment horizontal="center" vertical="top" wrapText="1"/>
    </xf>
    <xf numFmtId="0" fontId="73" fillId="0" borderId="0" xfId="0" applyFont="1" applyBorder="1" applyAlignment="1">
      <alignment horizontal="center" vertical="top" wrapText="1"/>
    </xf>
    <xf numFmtId="0" fontId="73" fillId="0" borderId="58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50" fillId="0" borderId="2" xfId="0" applyFont="1" applyBorder="1" applyAlignment="1">
      <alignment horizontal="left" vertical="center" wrapText="1"/>
    </xf>
    <xf numFmtId="0" fontId="71" fillId="0" borderId="42" xfId="0" applyFont="1" applyBorder="1" applyAlignment="1">
      <alignment horizontal="left" vertical="center" wrapText="1"/>
    </xf>
    <xf numFmtId="0" fontId="71" fillId="0" borderId="30" xfId="0" applyFont="1" applyBorder="1" applyAlignment="1">
      <alignment horizontal="left" vertical="center" wrapText="1"/>
    </xf>
    <xf numFmtId="0" fontId="71" fillId="0" borderId="41" xfId="0" applyFont="1" applyBorder="1" applyAlignment="1">
      <alignment horizontal="left" vertical="center" wrapText="1"/>
    </xf>
    <xf numFmtId="0" fontId="73" fillId="0" borderId="45" xfId="0" applyFont="1" applyBorder="1" applyAlignment="1">
      <alignment horizontal="center" vertical="top" wrapText="1"/>
    </xf>
    <xf numFmtId="0" fontId="71" fillId="0" borderId="44" xfId="0" applyFont="1" applyBorder="1" applyAlignment="1">
      <alignment horizontal="center" vertical="top" wrapText="1"/>
    </xf>
    <xf numFmtId="0" fontId="71" fillId="0" borderId="45" xfId="0" applyFont="1" applyBorder="1" applyAlignment="1">
      <alignment horizontal="center" vertical="top" wrapText="1"/>
    </xf>
    <xf numFmtId="0" fontId="71" fillId="0" borderId="58" xfId="0" applyFont="1" applyBorder="1" applyAlignment="1">
      <alignment horizontal="center" vertical="top" wrapText="1"/>
    </xf>
    <xf numFmtId="0" fontId="71" fillId="0" borderId="42" xfId="0" applyFont="1" applyBorder="1" applyAlignment="1">
      <alignment horizontal="center" vertical="top" wrapText="1"/>
    </xf>
    <xf numFmtId="0" fontId="73" fillId="37" borderId="44" xfId="0" applyFont="1" applyFill="1" applyBorder="1" applyAlignment="1">
      <alignment horizontal="center" vertical="top" wrapText="1"/>
    </xf>
    <xf numFmtId="0" fontId="73" fillId="37" borderId="45" xfId="0" applyFont="1" applyFill="1" applyBorder="1" applyAlignment="1">
      <alignment horizontal="center" vertical="top" wrapText="1"/>
    </xf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5" fillId="37" borderId="54" xfId="0" applyFont="1" applyFill="1" applyBorder="1" applyAlignment="1">
      <alignment horizontal="center"/>
    </xf>
    <xf numFmtId="0" fontId="75" fillId="37" borderId="55" xfId="0" applyFont="1" applyFill="1" applyBorder="1" applyAlignment="1">
      <alignment horizontal="center"/>
    </xf>
    <xf numFmtId="0" fontId="75" fillId="37" borderId="56" xfId="0" applyFont="1" applyFill="1" applyBorder="1" applyAlignment="1">
      <alignment horizontal="center"/>
    </xf>
    <xf numFmtId="0" fontId="75" fillId="37" borderId="44" xfId="0" applyFont="1" applyFill="1" applyBorder="1" applyAlignment="1">
      <alignment horizontal="center"/>
    </xf>
    <xf numFmtId="0" fontId="75" fillId="37" borderId="45" xfId="0" applyFont="1" applyFill="1" applyBorder="1" applyAlignment="1">
      <alignment horizontal="center"/>
    </xf>
    <xf numFmtId="0" fontId="74" fillId="37" borderId="57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87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1" fillId="0" borderId="70" xfId="0" applyFont="1" applyBorder="1" applyAlignment="1">
      <alignment horizontal="center" vertical="top" wrapText="1"/>
    </xf>
    <xf numFmtId="0" fontId="71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2"/>
  <dimension ref="A1:W179"/>
  <sheetViews>
    <sheetView zoomScale="80" zoomScaleNormal="80" workbookViewId="0"/>
  </sheetViews>
  <sheetFormatPr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8" t="s">
        <v>50</v>
      </c>
      <c r="B2" s="349"/>
      <c r="C2" s="349"/>
      <c r="D2" s="349"/>
      <c r="E2" s="349"/>
      <c r="F2" s="34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0" t="s">
        <v>51</v>
      </c>
      <c r="D3" s="350"/>
      <c r="E3" s="350"/>
      <c r="F3" s="350"/>
      <c r="G3" s="350"/>
      <c r="H3" s="350"/>
      <c r="I3" s="350"/>
      <c r="J3" s="350"/>
      <c r="K3" s="350"/>
      <c r="L3" s="350"/>
      <c r="M3" s="332" t="s">
        <v>23</v>
      </c>
      <c r="N3" s="340"/>
      <c r="O3" s="341" t="s">
        <v>24</v>
      </c>
      <c r="P3" s="342"/>
      <c r="Q3" s="332" t="s">
        <v>5</v>
      </c>
      <c r="R3" s="332"/>
      <c r="S3" s="340"/>
      <c r="T3" s="343"/>
      <c r="U3" s="334" t="s">
        <v>26</v>
      </c>
      <c r="V3" s="335"/>
      <c r="W3" s="336" t="s">
        <v>25</v>
      </c>
    </row>
    <row r="4" spans="1:23" ht="12.75" customHeight="1">
      <c r="A4" s="340" t="s">
        <v>27</v>
      </c>
      <c r="B4" s="332" t="s">
        <v>28</v>
      </c>
      <c r="C4" s="332" t="s">
        <v>29</v>
      </c>
      <c r="D4" s="332" t="s">
        <v>30</v>
      </c>
      <c r="E4" s="332" t="s">
        <v>31</v>
      </c>
      <c r="F4" s="332" t="s">
        <v>32</v>
      </c>
      <c r="G4" s="332" t="s">
        <v>33</v>
      </c>
      <c r="H4" s="344" t="s">
        <v>52</v>
      </c>
      <c r="I4" s="332" t="s">
        <v>34</v>
      </c>
      <c r="J4" s="343"/>
      <c r="K4" s="332" t="s">
        <v>35</v>
      </c>
      <c r="L4" s="332" t="s">
        <v>36</v>
      </c>
      <c r="M4" s="332" t="s">
        <v>35</v>
      </c>
      <c r="N4" s="332" t="s">
        <v>37</v>
      </c>
      <c r="O4" s="332" t="s">
        <v>35</v>
      </c>
      <c r="P4" s="332" t="s">
        <v>37</v>
      </c>
      <c r="Q4" s="332" t="s">
        <v>38</v>
      </c>
      <c r="R4" s="332" t="s">
        <v>39</v>
      </c>
      <c r="S4" s="332" t="s">
        <v>36</v>
      </c>
      <c r="T4" s="332" t="s">
        <v>39</v>
      </c>
      <c r="U4" s="344" t="s">
        <v>36</v>
      </c>
      <c r="V4" s="332" t="s">
        <v>39</v>
      </c>
      <c r="W4" s="337"/>
    </row>
    <row r="5" spans="1:23">
      <c r="A5" s="343"/>
      <c r="B5" s="343"/>
      <c r="C5" s="343"/>
      <c r="D5" s="343"/>
      <c r="E5" s="343"/>
      <c r="F5" s="343"/>
      <c r="G5" s="343"/>
      <c r="H5" s="345"/>
      <c r="I5" s="106" t="s">
        <v>40</v>
      </c>
      <c r="J5" s="106" t="s">
        <v>41</v>
      </c>
      <c r="K5" s="343"/>
      <c r="L5" s="343"/>
      <c r="M5" s="343"/>
      <c r="N5" s="343"/>
      <c r="O5" s="343"/>
      <c r="P5" s="343"/>
      <c r="Q5" s="339"/>
      <c r="R5" s="339"/>
      <c r="S5" s="343"/>
      <c r="T5" s="339"/>
      <c r="U5" s="345"/>
      <c r="V5" s="333"/>
      <c r="W5" s="33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6" t="s">
        <v>5</v>
      </c>
      <c r="B179" s="34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3"/>
  <dimension ref="A1:BX725"/>
  <sheetViews>
    <sheetView zoomScale="60" zoomScaleNormal="60" workbookViewId="0">
      <selection activeCell="AI16" sqref="AI16"/>
    </sheetView>
  </sheetViews>
  <sheetFormatPr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53" t="s">
        <v>210</v>
      </c>
      <c r="B1" s="353"/>
      <c r="C1" s="353"/>
      <c r="D1" s="353"/>
      <c r="E1" s="353"/>
      <c r="F1" s="353"/>
      <c r="G1" s="35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4" t="e">
        <f>#REF!</f>
        <v>#REF!</v>
      </c>
      <c r="C2" s="355"/>
      <c r="D2" s="35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56"/>
      <c r="C3" s="356"/>
      <c r="D3" s="35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7">
        <v>41948</v>
      </c>
      <c r="C4" s="357"/>
      <c r="D4" s="35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7">
        <v>41949</v>
      </c>
      <c r="C5" s="357"/>
      <c r="D5" s="35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56">
        <v>111000</v>
      </c>
      <c r="C6" s="356"/>
      <c r="D6" s="35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1">
        <f>+$B$6*$F$7/$C$7</f>
        <v>111000</v>
      </c>
      <c r="C8" s="351"/>
      <c r="D8" s="35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7" t="s">
        <v>226</v>
      </c>
      <c r="C9" s="357"/>
      <c r="D9" s="35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56" t="e">
        <f>VLOOKUP(I11,#REF!,4,0)*1000</f>
        <v>#REF!</v>
      </c>
      <c r="C11" s="356"/>
      <c r="D11" s="35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1" t="e">
        <f>+ ROUND((B11-B19)*F10/C10,0)</f>
        <v>#REF!</v>
      </c>
      <c r="C12" s="351"/>
      <c r="D12" s="35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2" t="s">
        <v>212</v>
      </c>
      <c r="C13" s="352"/>
      <c r="D13" s="35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1">
        <f>+IF($E$13=1,ROUNDDOWN($B$8*$F$10/$C$10,0),IF(MROUND($B$8*$F$10/$C$10,10)-($B$8*$F$10/$C$10)&gt;0,MROUND($B$8*$F$10/$C$10,10)-10,MROUND($B$8*$F$10/$C$10,10)))</f>
        <v>55500</v>
      </c>
      <c r="C14" s="351"/>
      <c r="D14" s="35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1">
        <f>ROUNDDOWN($B$8*$F$10/$C$10,0)-B14</f>
        <v>0</v>
      </c>
      <c r="C15" s="351"/>
      <c r="D15" s="35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2" t="s">
        <v>223</v>
      </c>
      <c r="C16" s="352"/>
      <c r="D16" s="35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56">
        <v>10000</v>
      </c>
      <c r="C17" s="356"/>
      <c r="D17" s="35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1">
        <f>+IF($E$16=1,B17*B15,0)</f>
        <v>0</v>
      </c>
      <c r="C18" s="351"/>
      <c r="D18" s="35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56">
        <v>10000</v>
      </c>
      <c r="C19" s="356"/>
      <c r="D19" s="35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1">
        <f>+B19*B14</f>
        <v>555000000</v>
      </c>
      <c r="C20" s="351"/>
      <c r="D20" s="35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7"/>
      <c r="C21" s="357"/>
      <c r="D21" s="35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8" t="s">
        <v>241</v>
      </c>
      <c r="F23" s="358"/>
      <c r="G23" s="35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60" t="s">
        <v>328</v>
      </c>
      <c r="F1" s="360"/>
      <c r="G1" s="361" t="s">
        <v>329</v>
      </c>
      <c r="H1" s="36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59" t="s">
        <v>398</v>
      </c>
      <c r="C62" s="359" t="s">
        <v>310</v>
      </c>
      <c r="D62" s="359" t="s">
        <v>403</v>
      </c>
      <c r="E62" s="363">
        <v>140130</v>
      </c>
      <c r="F62" s="363">
        <v>7</v>
      </c>
      <c r="G62" s="40">
        <v>215002</v>
      </c>
      <c r="H62" s="40">
        <v>0</v>
      </c>
    </row>
    <row r="63" spans="1:9" s="40" customFormat="1">
      <c r="B63" s="359"/>
      <c r="C63" s="359"/>
      <c r="D63" s="359"/>
      <c r="E63" s="363"/>
      <c r="F63" s="36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5"/>
  <dimension ref="A1:AR52"/>
  <sheetViews>
    <sheetView zoomScale="80" zoomScaleNormal="80" workbookViewId="0">
      <selection activeCell="F62" sqref="F62"/>
    </sheetView>
  </sheetViews>
  <sheetFormatPr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4" t="s">
        <v>20</v>
      </c>
      <c r="C32" s="364"/>
      <c r="D32" s="364"/>
      <c r="E32" s="364"/>
      <c r="F32" s="364"/>
      <c r="G32" s="36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4" t="s">
        <v>14</v>
      </c>
      <c r="C39" s="364"/>
      <c r="D39" s="364"/>
      <c r="E39" s="364"/>
      <c r="F39" s="364"/>
      <c r="G39" s="36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65"/>
      <c r="E43" s="366"/>
      <c r="F43" s="366"/>
      <c r="G43" s="36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7"/>
  <dimension ref="A1:K80"/>
  <sheetViews>
    <sheetView tabSelected="1" topLeftCell="A24" zoomScale="90" zoomScaleNormal="90" workbookViewId="0">
      <selection activeCell="H63" sqref="H62:H63"/>
    </sheetView>
  </sheetViews>
  <sheetFormatPr defaultRowHeight="1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15.75" customHeight="1">
      <c r="A1" s="381" t="s">
        <v>601</v>
      </c>
      <c r="B1" s="381"/>
      <c r="C1" s="381"/>
      <c r="D1" s="381"/>
      <c r="E1" s="381"/>
      <c r="F1" s="381"/>
    </row>
    <row r="2" spans="1:9" ht="15.75" customHeight="1">
      <c r="A2" s="369" t="s">
        <v>602</v>
      </c>
      <c r="B2" s="369"/>
      <c r="C2" s="369"/>
      <c r="D2" s="369"/>
      <c r="E2" s="369"/>
      <c r="F2" s="369"/>
    </row>
    <row r="3" spans="1:9" ht="25.5" customHeight="1">
      <c r="A3" s="370" t="s">
        <v>603</v>
      </c>
      <c r="B3" s="370"/>
      <c r="C3" s="370"/>
      <c r="D3" s="370"/>
      <c r="E3" s="370"/>
      <c r="F3" s="370"/>
    </row>
    <row r="4" spans="1:9" ht="26.25" customHeight="1">
      <c r="A4" s="371" t="s">
        <v>604</v>
      </c>
      <c r="B4" s="371"/>
      <c r="C4" s="371"/>
      <c r="D4" s="371"/>
      <c r="E4" s="371"/>
      <c r="F4" s="371"/>
    </row>
    <row r="5" spans="1:9" ht="15.75" customHeight="1">
      <c r="A5" s="315"/>
      <c r="B5" s="316"/>
      <c r="C5" s="316"/>
      <c r="D5" s="316"/>
      <c r="E5" s="316"/>
      <c r="F5" s="316"/>
      <c r="G5" s="274"/>
      <c r="I5" s="275"/>
    </row>
    <row r="6" spans="1:9" ht="15.75" customHeight="1">
      <c r="A6" s="315"/>
      <c r="B6" s="316"/>
      <c r="C6" s="320" t="s">
        <v>595</v>
      </c>
      <c r="D6" s="317" t="s">
        <v>597</v>
      </c>
      <c r="E6" s="316"/>
      <c r="F6" s="316"/>
      <c r="G6" s="274"/>
      <c r="I6" s="275"/>
    </row>
    <row r="7" spans="1:9" ht="15.75" customHeight="1">
      <c r="A7" s="315"/>
      <c r="B7" s="316"/>
      <c r="C7" s="319" t="s">
        <v>596</v>
      </c>
      <c r="D7" s="318" t="s">
        <v>598</v>
      </c>
      <c r="E7" s="316"/>
      <c r="F7" s="316"/>
      <c r="G7" s="274"/>
      <c r="I7" s="275"/>
    </row>
    <row r="8" spans="1:9" ht="15.75" customHeight="1">
      <c r="A8" s="162"/>
      <c r="B8" s="162"/>
      <c r="C8" s="162"/>
      <c r="D8" s="162"/>
      <c r="E8" s="162"/>
      <c r="F8" s="162"/>
    </row>
    <row r="9" spans="1:9" ht="15.75" customHeight="1">
      <c r="A9" s="163" t="s">
        <v>532</v>
      </c>
      <c r="B9" s="163"/>
      <c r="C9" s="163"/>
      <c r="D9" s="163" t="s">
        <v>591</v>
      </c>
      <c r="E9" s="164"/>
      <c r="F9" s="164"/>
    </row>
    <row r="10" spans="1:9" ht="15.75" customHeight="1">
      <c r="A10" s="165"/>
      <c r="B10" s="165" t="s">
        <v>533</v>
      </c>
      <c r="C10" s="165"/>
      <c r="D10" s="165" t="s">
        <v>592</v>
      </c>
      <c r="E10" s="164"/>
      <c r="F10" s="164"/>
    </row>
    <row r="11" spans="1:9" s="166" customFormat="1" ht="15.75" customHeight="1">
      <c r="A11" s="163" t="s">
        <v>534</v>
      </c>
      <c r="B11" s="163"/>
      <c r="C11" s="163"/>
      <c r="D11" s="163" t="s">
        <v>535</v>
      </c>
      <c r="E11" s="163"/>
    </row>
    <row r="12" spans="1:9" ht="15.75" customHeight="1">
      <c r="A12" s="164"/>
      <c r="B12" s="165" t="s">
        <v>536</v>
      </c>
      <c r="C12" s="164"/>
      <c r="D12" s="165" t="s">
        <v>537</v>
      </c>
      <c r="E12" s="164"/>
    </row>
    <row r="13" spans="1:9" s="166" customFormat="1" ht="15.75" customHeight="1">
      <c r="A13" s="163" t="s">
        <v>538</v>
      </c>
      <c r="B13" s="163"/>
      <c r="C13" s="163"/>
      <c r="D13" s="163" t="s">
        <v>587</v>
      </c>
    </row>
    <row r="14" spans="1:9" ht="15.75" customHeight="1">
      <c r="A14" s="164"/>
      <c r="B14" s="165" t="s">
        <v>539</v>
      </c>
      <c r="C14" s="164"/>
      <c r="D14" s="165" t="s">
        <v>588</v>
      </c>
    </row>
    <row r="15" spans="1:9" ht="15.75" customHeight="1">
      <c r="A15" s="259" t="s">
        <v>593</v>
      </c>
      <c r="B15" s="165"/>
      <c r="C15" s="164"/>
      <c r="D15" s="259" t="s">
        <v>594</v>
      </c>
    </row>
    <row r="16" spans="1:9" ht="15.75" customHeight="1">
      <c r="A16" s="372" t="s">
        <v>609</v>
      </c>
      <c r="B16" s="372"/>
      <c r="C16" s="372"/>
      <c r="D16" s="269" t="str">
        <f>"Từ ngày "&amp;TEXT(G16,"dd/mm/yyyy;@")&amp;" đến "&amp;TEXT(G17,"dd/mm/yyyy;@")</f>
        <v>Từ ngày 24/02/2021 đến 02/03/2021</v>
      </c>
      <c r="G16" s="274">
        <v>44251</v>
      </c>
    </row>
    <row r="17" spans="1:11" ht="15.75" customHeight="1">
      <c r="A17" s="167"/>
      <c r="B17" s="168" t="s">
        <v>606</v>
      </c>
      <c r="C17" s="167"/>
      <c r="D17" s="271" t="str">
        <f>"From "&amp;TEXT(G16,"dd/mm/yyyy;@")&amp;" to "&amp;TEXT(G17,"dd/mm/yyyy;@")</f>
        <v>From 24/02/2021 to 02/03/2021</v>
      </c>
      <c r="G17" s="274">
        <v>44257</v>
      </c>
    </row>
    <row r="18" spans="1:11" s="166" customFormat="1" ht="15.75" customHeight="1">
      <c r="A18" s="372" t="s">
        <v>605</v>
      </c>
      <c r="B18" s="372"/>
      <c r="C18" s="372"/>
      <c r="D18" s="269">
        <f>G17+2</f>
        <v>44259</v>
      </c>
      <c r="G18" s="272"/>
    </row>
    <row r="19" spans="1:11" ht="15.75" customHeight="1">
      <c r="A19" s="167"/>
      <c r="B19" s="168" t="s">
        <v>540</v>
      </c>
      <c r="C19" s="167"/>
      <c r="D19" s="271">
        <f>D18</f>
        <v>44259</v>
      </c>
      <c r="G19" s="270"/>
    </row>
    <row r="20" spans="1:11" ht="15.75" customHeight="1" thickBot="1">
      <c r="A20" s="169"/>
      <c r="B20" s="169"/>
      <c r="C20" s="169"/>
      <c r="D20" s="169"/>
      <c r="E20" s="169"/>
      <c r="F20" s="170" t="s">
        <v>541</v>
      </c>
    </row>
    <row r="21" spans="1:11" ht="15.75" customHeight="1">
      <c r="A21" s="399" t="s">
        <v>531</v>
      </c>
      <c r="B21" s="400"/>
      <c r="C21" s="401" t="s">
        <v>542</v>
      </c>
      <c r="D21" s="400"/>
      <c r="E21" s="171" t="s">
        <v>543</v>
      </c>
      <c r="F21" s="172" t="s">
        <v>590</v>
      </c>
      <c r="K21" s="173"/>
    </row>
    <row r="22" spans="1:11" ht="15.75" customHeight="1">
      <c r="A22" s="402" t="s">
        <v>27</v>
      </c>
      <c r="B22" s="403"/>
      <c r="C22" s="404" t="s">
        <v>330</v>
      </c>
      <c r="D22" s="405"/>
      <c r="E22" s="174" t="s">
        <v>544</v>
      </c>
      <c r="F22" s="175" t="s">
        <v>589</v>
      </c>
      <c r="K22" s="173"/>
    </row>
    <row r="23" spans="1:11" ht="15.75" customHeight="1">
      <c r="A23" s="176"/>
      <c r="B23" s="177"/>
      <c r="C23" s="178"/>
      <c r="D23" s="178"/>
      <c r="E23" s="273">
        <f>G17</f>
        <v>44257</v>
      </c>
      <c r="F23" s="310">
        <f>G16-1</f>
        <v>44250</v>
      </c>
      <c r="G23" s="270"/>
      <c r="K23" s="173"/>
    </row>
    <row r="24" spans="1:11" ht="15.75" customHeight="1">
      <c r="A24" s="373" t="s">
        <v>610</v>
      </c>
      <c r="B24" s="374"/>
      <c r="C24" s="179" t="s">
        <v>545</v>
      </c>
      <c r="D24" s="179"/>
      <c r="E24" s="180"/>
      <c r="F24" s="276"/>
      <c r="K24" s="181"/>
    </row>
    <row r="25" spans="1:11" ht="15.75" customHeight="1">
      <c r="A25" s="182"/>
      <c r="B25" s="183"/>
      <c r="C25" s="184" t="s">
        <v>546</v>
      </c>
      <c r="D25" s="185"/>
      <c r="E25" s="186"/>
      <c r="F25" s="277"/>
      <c r="H25" s="314"/>
      <c r="K25" s="181"/>
    </row>
    <row r="26" spans="1:11" ht="15.75" customHeight="1">
      <c r="A26" s="375">
        <v>1</v>
      </c>
      <c r="B26" s="376"/>
      <c r="C26" s="187" t="s">
        <v>547</v>
      </c>
      <c r="D26" s="188"/>
      <c r="E26" s="189"/>
      <c r="F26" s="278"/>
      <c r="H26" s="190"/>
      <c r="K26" s="181"/>
    </row>
    <row r="27" spans="1:11" ht="15.75" customHeight="1">
      <c r="A27" s="191"/>
      <c r="B27" s="192"/>
      <c r="C27" s="193" t="s">
        <v>548</v>
      </c>
      <c r="D27" s="194"/>
      <c r="E27" s="195"/>
      <c r="F27" s="279"/>
      <c r="H27" s="190"/>
      <c r="K27" s="181"/>
    </row>
    <row r="28" spans="1:11" ht="15.75" customHeight="1">
      <c r="A28" s="377">
        <v>1.1000000000000001</v>
      </c>
      <c r="B28" s="378"/>
      <c r="C28" s="196" t="s">
        <v>549</v>
      </c>
      <c r="D28" s="197"/>
      <c r="E28" s="198">
        <f>F32</f>
        <v>66192558989.113457</v>
      </c>
      <c r="F28" s="280">
        <v>63738216416</v>
      </c>
      <c r="G28" s="204"/>
      <c r="H28" s="199"/>
      <c r="I28" s="204"/>
      <c r="K28" s="173"/>
    </row>
    <row r="29" spans="1:11" ht="15.75" customHeight="1">
      <c r="A29" s="379">
        <v>1.2</v>
      </c>
      <c r="B29" s="380"/>
      <c r="C29" s="200" t="s">
        <v>550</v>
      </c>
      <c r="D29" s="201"/>
      <c r="E29" s="293">
        <f>F33</f>
        <v>13238.51</v>
      </c>
      <c r="F29" s="294">
        <v>12747.64</v>
      </c>
      <c r="G29" s="313"/>
      <c r="H29" s="199"/>
      <c r="I29" s="204"/>
      <c r="K29" s="173"/>
    </row>
    <row r="30" spans="1:11" ht="15.75" customHeight="1">
      <c r="A30" s="375">
        <v>2</v>
      </c>
      <c r="B30" s="376"/>
      <c r="C30" s="187" t="s">
        <v>551</v>
      </c>
      <c r="D30" s="188"/>
      <c r="E30" s="301"/>
      <c r="F30" s="281"/>
      <c r="H30" s="199"/>
      <c r="I30" s="204"/>
      <c r="K30" s="173"/>
    </row>
    <row r="31" spans="1:11" ht="15.75" customHeight="1">
      <c r="A31" s="202"/>
      <c r="B31" s="203"/>
      <c r="C31" s="200" t="s">
        <v>552</v>
      </c>
      <c r="D31" s="194"/>
      <c r="E31" s="302"/>
      <c r="F31" s="299"/>
      <c r="H31" s="199"/>
      <c r="I31" s="204"/>
      <c r="K31" s="173"/>
    </row>
    <row r="32" spans="1:11" ht="15.75" customHeight="1">
      <c r="A32" s="367">
        <v>2.1</v>
      </c>
      <c r="B32" s="368"/>
      <c r="C32" s="196" t="s">
        <v>553</v>
      </c>
      <c r="D32" s="197"/>
      <c r="E32" s="309">
        <v>65608196199</v>
      </c>
      <c r="F32" s="280">
        <v>66192558989.113457</v>
      </c>
      <c r="G32" s="311"/>
      <c r="H32" s="199"/>
      <c r="I32" s="204"/>
      <c r="K32" s="205"/>
    </row>
    <row r="33" spans="1:9" ht="15.75" customHeight="1">
      <c r="A33" s="397">
        <v>2.2000000000000002</v>
      </c>
      <c r="B33" s="398"/>
      <c r="C33" s="206" t="s">
        <v>554</v>
      </c>
      <c r="D33" s="194"/>
      <c r="E33" s="293">
        <f>ROUNDDOWN(E32/5000000,2)</f>
        <v>13121.63</v>
      </c>
      <c r="F33" s="294">
        <v>13238.51</v>
      </c>
      <c r="G33" s="312"/>
      <c r="H33" s="199"/>
      <c r="I33" s="204"/>
    </row>
    <row r="34" spans="1:9" ht="15.75" customHeight="1">
      <c r="A34" s="382">
        <v>3</v>
      </c>
      <c r="B34" s="390"/>
      <c r="C34" s="207" t="s">
        <v>608</v>
      </c>
      <c r="D34" s="208"/>
      <c r="E34" s="209"/>
      <c r="F34" s="300"/>
      <c r="G34" s="204"/>
      <c r="H34" s="199"/>
      <c r="I34" s="204"/>
    </row>
    <row r="35" spans="1:9" ht="15.75" customHeight="1">
      <c r="A35" s="210"/>
      <c r="B35" s="211"/>
      <c r="C35" s="212" t="s">
        <v>607</v>
      </c>
      <c r="D35" s="213"/>
      <c r="E35" s="326">
        <f>E37+E39</f>
        <v>-584362790.11345673</v>
      </c>
      <c r="F35" s="326">
        <v>2454342573.1134567</v>
      </c>
      <c r="G35" s="313"/>
      <c r="H35" s="199"/>
      <c r="I35" s="204"/>
    </row>
    <row r="36" spans="1:9" ht="15.75" customHeight="1">
      <c r="A36" s="391">
        <v>3.1</v>
      </c>
      <c r="B36" s="392"/>
      <c r="C36" s="214" t="s">
        <v>555</v>
      </c>
      <c r="D36" s="215"/>
      <c r="E36" s="209"/>
      <c r="F36" s="304"/>
      <c r="H36" s="199"/>
      <c r="I36" s="204"/>
    </row>
    <row r="37" spans="1:9" ht="15.75" customHeight="1">
      <c r="A37" s="216"/>
      <c r="B37" s="217"/>
      <c r="C37" s="212" t="s">
        <v>556</v>
      </c>
      <c r="D37" s="218"/>
      <c r="E37" s="326">
        <f>E32-E28</f>
        <v>-584362790.11345673</v>
      </c>
      <c r="F37" s="326">
        <v>2454342573.1134567</v>
      </c>
      <c r="H37" s="199"/>
      <c r="I37" s="204"/>
    </row>
    <row r="38" spans="1:9" ht="15.75" customHeight="1">
      <c r="A38" s="393">
        <v>3.2</v>
      </c>
      <c r="B38" s="394"/>
      <c r="C38" s="214" t="s">
        <v>557</v>
      </c>
      <c r="D38" s="215"/>
      <c r="E38" s="219"/>
      <c r="F38" s="282"/>
      <c r="H38" s="199"/>
      <c r="I38" s="204"/>
    </row>
    <row r="39" spans="1:9" ht="15.75" customHeight="1">
      <c r="A39" s="216"/>
      <c r="B39" s="220"/>
      <c r="C39" s="221" t="s">
        <v>558</v>
      </c>
      <c r="D39" s="218"/>
      <c r="E39" s="303">
        <v>0</v>
      </c>
      <c r="F39" s="295">
        <v>0</v>
      </c>
      <c r="H39" s="199"/>
      <c r="I39" s="204"/>
    </row>
    <row r="40" spans="1:9" ht="15.75" customHeight="1">
      <c r="A40" s="382">
        <v>4</v>
      </c>
      <c r="B40" s="383"/>
      <c r="C40" s="325" t="s">
        <v>599</v>
      </c>
      <c r="D40" s="322"/>
      <c r="E40" s="323"/>
      <c r="F40" s="323"/>
      <c r="H40" s="199"/>
      <c r="I40" s="204"/>
    </row>
    <row r="41" spans="1:9" ht="15.75" customHeight="1">
      <c r="A41" s="324"/>
      <c r="B41" s="217"/>
      <c r="C41" s="221" t="s">
        <v>600</v>
      </c>
      <c r="D41" s="218"/>
      <c r="E41" s="303">
        <f>E33-E29</f>
        <v>-116.88000000000102</v>
      </c>
      <c r="F41" s="303">
        <v>490.8700000000008</v>
      </c>
      <c r="H41" s="199"/>
      <c r="I41" s="204"/>
    </row>
    <row r="42" spans="1:9" ht="15.75" customHeight="1">
      <c r="A42" s="382">
        <v>5</v>
      </c>
      <c r="B42" s="383"/>
      <c r="C42" s="321" t="s">
        <v>559</v>
      </c>
      <c r="D42" s="222"/>
      <c r="E42" s="223"/>
      <c r="F42" s="305"/>
      <c r="H42" s="199"/>
      <c r="I42" s="204"/>
    </row>
    <row r="43" spans="1:9" ht="15.75" customHeight="1">
      <c r="A43" s="210"/>
      <c r="B43" s="211"/>
      <c r="C43" s="224" t="s">
        <v>560</v>
      </c>
      <c r="D43" s="225"/>
      <c r="E43" s="226"/>
      <c r="F43" s="283"/>
      <c r="H43" s="199"/>
      <c r="I43" s="204"/>
    </row>
    <row r="44" spans="1:9" ht="15.75" customHeight="1">
      <c r="A44" s="367">
        <v>5.0999999999999996</v>
      </c>
      <c r="B44" s="368"/>
      <c r="C44" s="227" t="s">
        <v>561</v>
      </c>
      <c r="D44" s="197"/>
      <c r="E44" s="228">
        <v>66245180847</v>
      </c>
      <c r="F44" s="284">
        <v>66245180847</v>
      </c>
      <c r="G44" s="308"/>
      <c r="H44" s="199"/>
      <c r="I44" s="204"/>
    </row>
    <row r="45" spans="1:9" ht="15.75" customHeight="1">
      <c r="A45" s="367">
        <v>5.2</v>
      </c>
      <c r="B45" s="368"/>
      <c r="C45" s="231" t="s">
        <v>562</v>
      </c>
      <c r="D45" s="194"/>
      <c r="E45" s="198">
        <v>45496665384</v>
      </c>
      <c r="F45" s="284">
        <v>45496665384</v>
      </c>
      <c r="G45" s="308"/>
      <c r="H45" s="199"/>
      <c r="I45" s="204"/>
    </row>
    <row r="46" spans="1:9" ht="15.75" customHeight="1">
      <c r="A46" s="395" t="s">
        <v>611</v>
      </c>
      <c r="B46" s="396"/>
      <c r="C46" s="232" t="s">
        <v>563</v>
      </c>
      <c r="D46" s="232"/>
      <c r="E46" s="233"/>
      <c r="F46" s="285"/>
      <c r="H46" s="199"/>
      <c r="I46" s="204"/>
    </row>
    <row r="47" spans="1:9" ht="15.75" customHeight="1">
      <c r="A47" s="234"/>
      <c r="B47" s="235"/>
      <c r="C47" s="236" t="s">
        <v>564</v>
      </c>
      <c r="D47" s="237"/>
      <c r="E47" s="238"/>
      <c r="F47" s="286"/>
      <c r="H47" s="199"/>
      <c r="I47" s="204"/>
    </row>
    <row r="48" spans="1:9" ht="15.75" customHeight="1">
      <c r="A48" s="382">
        <v>1</v>
      </c>
      <c r="B48" s="390"/>
      <c r="C48" s="187" t="s">
        <v>565</v>
      </c>
      <c r="D48" s="239"/>
      <c r="E48" s="329">
        <f>F50</f>
        <v>7380</v>
      </c>
      <c r="F48" s="287">
        <v>7170</v>
      </c>
      <c r="G48" s="311"/>
      <c r="H48" s="199"/>
      <c r="I48" s="204"/>
    </row>
    <row r="49" spans="1:9" ht="15.75" customHeight="1">
      <c r="A49" s="216"/>
      <c r="B49" s="217"/>
      <c r="C49" s="193" t="s">
        <v>566</v>
      </c>
      <c r="D49" s="194"/>
      <c r="E49" s="330"/>
      <c r="F49" s="284"/>
      <c r="H49" s="199"/>
      <c r="I49" s="204"/>
    </row>
    <row r="50" spans="1:9" ht="15.75" customHeight="1">
      <c r="A50" s="382">
        <v>2</v>
      </c>
      <c r="B50" s="383"/>
      <c r="C50" s="241" t="s">
        <v>567</v>
      </c>
      <c r="D50" s="242"/>
      <c r="E50" s="331">
        <v>7380</v>
      </c>
      <c r="F50" s="287">
        <v>7380</v>
      </c>
      <c r="G50" s="311"/>
      <c r="H50" s="199"/>
      <c r="I50" s="204"/>
    </row>
    <row r="51" spans="1:9" ht="15.75" customHeight="1">
      <c r="A51" s="216"/>
      <c r="B51" s="217"/>
      <c r="C51" s="193" t="s">
        <v>568</v>
      </c>
      <c r="D51" s="194"/>
      <c r="E51" s="240"/>
      <c r="F51" s="284"/>
      <c r="H51" s="199"/>
      <c r="I51" s="204"/>
    </row>
    <row r="52" spans="1:9" ht="15.75" customHeight="1">
      <c r="A52" s="384">
        <v>3</v>
      </c>
      <c r="B52" s="385"/>
      <c r="C52" s="207" t="s">
        <v>569</v>
      </c>
      <c r="D52" s="215"/>
      <c r="E52" s="296">
        <f>(E50-E48)/E48</f>
        <v>0</v>
      </c>
      <c r="F52" s="289">
        <v>2.9288702928870293E-2</v>
      </c>
      <c r="G52" s="204"/>
      <c r="H52" s="199"/>
      <c r="I52" s="204"/>
    </row>
    <row r="53" spans="1:9" ht="15.75" customHeight="1">
      <c r="A53" s="216"/>
      <c r="B53" s="217"/>
      <c r="C53" s="212" t="s">
        <v>570</v>
      </c>
      <c r="D53" s="218"/>
      <c r="E53" s="240"/>
      <c r="F53" s="284"/>
      <c r="G53" s="292"/>
      <c r="H53" s="199"/>
      <c r="I53" s="204"/>
    </row>
    <row r="54" spans="1:9" ht="15.75" customHeight="1">
      <c r="A54" s="384">
        <v>4</v>
      </c>
      <c r="B54" s="385"/>
      <c r="C54" s="386" t="s">
        <v>571</v>
      </c>
      <c r="D54" s="387"/>
      <c r="E54" s="243"/>
      <c r="F54" s="288"/>
      <c r="H54" s="199"/>
      <c r="I54" s="204"/>
    </row>
    <row r="55" spans="1:9" ht="15.75" customHeight="1">
      <c r="A55" s="229"/>
      <c r="B55" s="230"/>
      <c r="C55" s="388"/>
      <c r="D55" s="389"/>
      <c r="E55" s="244"/>
      <c r="F55" s="284"/>
      <c r="H55" s="199"/>
      <c r="I55" s="204"/>
    </row>
    <row r="56" spans="1:9" ht="15.75" customHeight="1">
      <c r="A56" s="367">
        <v>4.0999999999999996</v>
      </c>
      <c r="B56" s="368"/>
      <c r="C56" s="245" t="s">
        <v>572</v>
      </c>
      <c r="D56" s="246"/>
      <c r="E56" s="295">
        <f>E50-E33</f>
        <v>-5741.6299999999992</v>
      </c>
      <c r="F56" s="295">
        <v>-5858.51</v>
      </c>
      <c r="G56" s="204"/>
      <c r="H56" s="199"/>
      <c r="I56" s="204"/>
    </row>
    <row r="57" spans="1:9" ht="15.75" customHeight="1">
      <c r="A57" s="393">
        <v>4.2</v>
      </c>
      <c r="B57" s="394"/>
      <c r="C57" s="214" t="s">
        <v>573</v>
      </c>
      <c r="D57" s="215"/>
      <c r="E57" s="247"/>
      <c r="F57" s="289"/>
      <c r="H57" s="199"/>
      <c r="I57" s="204"/>
    </row>
    <row r="58" spans="1:9" ht="15.75" customHeight="1">
      <c r="A58" s="229"/>
      <c r="B58" s="230"/>
      <c r="C58" s="224" t="s">
        <v>574</v>
      </c>
      <c r="D58" s="248"/>
      <c r="E58" s="297">
        <f>E56/E33</f>
        <v>-0.43756987508411682</v>
      </c>
      <c r="F58" s="298">
        <v>-0.44253545149718509</v>
      </c>
      <c r="G58" s="292"/>
      <c r="H58" s="199"/>
      <c r="I58" s="204"/>
    </row>
    <row r="59" spans="1:9" ht="15.75" customHeight="1">
      <c r="A59" s="384">
        <v>5</v>
      </c>
      <c r="B59" s="385"/>
      <c r="C59" s="249" t="s">
        <v>575</v>
      </c>
      <c r="D59" s="250"/>
      <c r="E59" s="251"/>
      <c r="F59" s="290"/>
      <c r="H59" s="199"/>
      <c r="I59" s="204"/>
    </row>
    <row r="60" spans="1:9" ht="15.75" customHeight="1">
      <c r="A60" s="229"/>
      <c r="B60" s="230"/>
      <c r="C60" s="252" t="s">
        <v>576</v>
      </c>
      <c r="D60" s="248"/>
      <c r="E60" s="253"/>
      <c r="F60" s="291"/>
      <c r="H60" s="199"/>
      <c r="I60" s="204"/>
    </row>
    <row r="61" spans="1:9" ht="15.75" customHeight="1">
      <c r="A61" s="367">
        <v>5.0999999999999996</v>
      </c>
      <c r="B61" s="368"/>
      <c r="C61" s="227" t="s">
        <v>577</v>
      </c>
      <c r="D61" s="254"/>
      <c r="E61" s="327">
        <v>8900</v>
      </c>
      <c r="F61" s="306">
        <v>8900</v>
      </c>
      <c r="G61" s="311"/>
      <c r="H61" s="199"/>
      <c r="I61" s="204"/>
    </row>
    <row r="62" spans="1:9" ht="15.75" customHeight="1" thickBot="1">
      <c r="A62" s="410">
        <v>5.2</v>
      </c>
      <c r="B62" s="411"/>
      <c r="C62" s="255" t="s">
        <v>578</v>
      </c>
      <c r="D62" s="256"/>
      <c r="E62" s="328">
        <v>5000</v>
      </c>
      <c r="F62" s="307">
        <v>5000</v>
      </c>
      <c r="G62" s="311"/>
      <c r="H62" s="199"/>
      <c r="I62" s="204"/>
    </row>
    <row r="63" spans="1:9" ht="15.75" customHeight="1">
      <c r="A63" s="257"/>
      <c r="B63" s="257"/>
      <c r="C63" s="257"/>
      <c r="D63" s="257"/>
      <c r="E63" s="258"/>
      <c r="F63" s="258"/>
      <c r="H63" s="199"/>
    </row>
    <row r="64" spans="1:9">
      <c r="A64" s="164" t="s">
        <v>579</v>
      </c>
      <c r="B64" s="164"/>
      <c r="C64" s="164" t="s">
        <v>580</v>
      </c>
      <c r="D64" s="164"/>
      <c r="E64" s="164"/>
      <c r="F64" s="164"/>
    </row>
    <row r="65" spans="1:6">
      <c r="A65" s="164" t="s">
        <v>581</v>
      </c>
      <c r="B65" s="164"/>
      <c r="C65" s="164" t="s">
        <v>582</v>
      </c>
      <c r="D65" s="164"/>
      <c r="E65" s="164"/>
      <c r="F65" s="164"/>
    </row>
    <row r="66" spans="1:6" ht="15.75" customHeight="1">
      <c r="A66" s="257"/>
      <c r="B66" s="257"/>
      <c r="C66" s="257"/>
      <c r="D66" s="257"/>
      <c r="E66" s="258"/>
      <c r="F66" s="258"/>
    </row>
    <row r="67" spans="1:6">
      <c r="B67" s="259"/>
      <c r="C67" s="260" t="s">
        <v>583</v>
      </c>
      <c r="D67" s="260"/>
      <c r="E67" s="407" t="s">
        <v>584</v>
      </c>
      <c r="F67" s="407"/>
    </row>
    <row r="68" spans="1:6">
      <c r="B68" s="259"/>
      <c r="C68" s="261" t="s">
        <v>585</v>
      </c>
      <c r="D68" s="260"/>
      <c r="E68" s="406" t="s">
        <v>586</v>
      </c>
      <c r="F68" s="407"/>
    </row>
    <row r="69" spans="1:6" ht="14.25" customHeight="1">
      <c r="C69" s="262"/>
      <c r="D69" s="262"/>
      <c r="E69" s="165"/>
      <c r="F69" s="165"/>
    </row>
    <row r="70" spans="1:6" ht="14.25" customHeight="1">
      <c r="A70" s="263"/>
      <c r="B70" s="263"/>
    </row>
    <row r="71" spans="1:6" ht="14.25" customHeight="1">
      <c r="A71" s="263"/>
      <c r="B71" s="263"/>
    </row>
    <row r="72" spans="1:6" ht="14.25" customHeight="1">
      <c r="A72" s="263"/>
      <c r="B72" s="263"/>
    </row>
    <row r="73" spans="1:6" ht="14.25" customHeight="1">
      <c r="A73" s="263"/>
      <c r="B73" s="263"/>
    </row>
    <row r="74" spans="1:6" ht="14.25" customHeight="1">
      <c r="A74" s="263"/>
      <c r="B74" s="263"/>
    </row>
    <row r="75" spans="1:6" ht="14.25" customHeight="1">
      <c r="A75" s="263"/>
      <c r="B75" s="263"/>
      <c r="C75" s="261"/>
      <c r="E75" s="408"/>
      <c r="F75" s="408"/>
    </row>
    <row r="76" spans="1:6" ht="14.25" customHeight="1">
      <c r="A76" s="264"/>
      <c r="B76" s="264"/>
      <c r="C76" s="265"/>
      <c r="D76" s="164"/>
      <c r="E76" s="409"/>
      <c r="F76" s="409"/>
    </row>
    <row r="77" spans="1:6" ht="16.5">
      <c r="A77" s="264"/>
      <c r="B77" s="264"/>
      <c r="C77" s="264"/>
      <c r="D77" s="264"/>
    </row>
    <row r="78" spans="1:6" ht="16.5">
      <c r="A78" s="266"/>
      <c r="B78" s="266"/>
      <c r="C78" s="266"/>
      <c r="D78" s="266"/>
    </row>
    <row r="79" spans="1:6" ht="16.5">
      <c r="A79" s="267"/>
      <c r="B79" s="267"/>
      <c r="C79" s="266"/>
      <c r="D79" s="266"/>
    </row>
    <row r="80" spans="1:6" ht="15.75">
      <c r="A80" s="268"/>
      <c r="B80" s="268"/>
    </row>
  </sheetData>
  <mergeCells count="39">
    <mergeCell ref="A40:B40"/>
    <mergeCell ref="A48:B48"/>
    <mergeCell ref="E68:F68"/>
    <mergeCell ref="E75:F75"/>
    <mergeCell ref="E76:F76"/>
    <mergeCell ref="A59:B59"/>
    <mergeCell ref="E67:F67"/>
    <mergeCell ref="A44:B44"/>
    <mergeCell ref="A45:B45"/>
    <mergeCell ref="A56:B56"/>
    <mergeCell ref="A57:B57"/>
    <mergeCell ref="A61:B61"/>
    <mergeCell ref="A62:B62"/>
    <mergeCell ref="A1:F1"/>
    <mergeCell ref="A50:B50"/>
    <mergeCell ref="A52:B52"/>
    <mergeCell ref="A54:B54"/>
    <mergeCell ref="C54:D55"/>
    <mergeCell ref="A34:B34"/>
    <mergeCell ref="A36:B36"/>
    <mergeCell ref="A38:B38"/>
    <mergeCell ref="A42:B42"/>
    <mergeCell ref="A46:B46"/>
    <mergeCell ref="A33:B33"/>
    <mergeCell ref="A18:C18"/>
    <mergeCell ref="A21:B21"/>
    <mergeCell ref="C21:D21"/>
    <mergeCell ref="A22:B22"/>
    <mergeCell ref="C22:D22"/>
    <mergeCell ref="A32:B32"/>
    <mergeCell ref="A2:F2"/>
    <mergeCell ref="A3:F3"/>
    <mergeCell ref="A4:F4"/>
    <mergeCell ref="A16:C16"/>
    <mergeCell ref="A24:B24"/>
    <mergeCell ref="A26:B26"/>
    <mergeCell ref="A28:B28"/>
    <mergeCell ref="A29:B29"/>
    <mergeCell ref="A30:B30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eO1IqBT+kQ7/Yu6seNhR2ZQb0e0=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pd5wu+WnacErfSHoS0yc4FVque4=</DigestValue>
    </Reference>
  </SignedInfo>
  <SignatureValue>HoSBSzqEPIRID+fIyfHJNq3lRKiLTdzU5l+ZlWfHkpolFNqN1Dd7UrLLN259taJMFKiuqPebYzCR
Nrr1YcvYW299e1RMShz3cGaRrftSMDq/YnaB1o8m5D0sWgIbwFiWFW9IWm117Of/VMLiKH7sPwn/
wTiYN3NOGtFgKEBSwKc=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Amxkun00X5hBjf+doh0UNpJY1mY=</DigestValue>
      </Reference>
      <Reference URI="/xl/worksheets/sheet6.xml?ContentType=application/vnd.openxmlformats-officedocument.spreadsheetml.worksheet+xml">
        <DigestMethod Algorithm="http://www.w3.org/2000/09/xmldsig#sha1"/>
        <DigestValue>ZsBJhdyeM1wCN55KuKzQ+NW+Ox0=</DigestValue>
      </Reference>
      <Reference URI="/xl/worksheets/sheet8.xml?ContentType=application/vnd.openxmlformats-officedocument.spreadsheetml.worksheet+xml">
        <DigestMethod Algorithm="http://www.w3.org/2000/09/xmldsig#sha1"/>
        <DigestValue>mYb/4UtYkEUKo6rluIXD2n86vxA=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9.xml?ContentType=application/vnd.openxmlformats-officedocument.spreadsheetml.worksheet+xml">
        <DigestMethod Algorithm="http://www.w3.org/2000/09/xmldsig#sha1"/>
        <DigestValue>uYKS0i/S/EYSpl/OFwM6jjYATLI=</DigestValue>
      </Reference>
      <Reference URI="/xl/worksheets/sheet7.xml?ContentType=application/vnd.openxmlformats-officedocument.spreadsheetml.worksheet+xml">
        <DigestMethod Algorithm="http://www.w3.org/2000/09/xmldsig#sha1"/>
        <DigestValue>YmI0s8E52YWKRF9lOHUyapJhVho=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WZkhXMjG4JipXu+siDYACwfvNOo=</DigestValue>
      </Reference>
      <Reference URI="/xl/calcChain.xml?ContentType=application/vnd.openxmlformats-officedocument.spreadsheetml.calcChain+xml">
        <DigestMethod Algorithm="http://www.w3.org/2000/09/xmldsig#sha1"/>
        <DigestValue>k0eMs0/rHGv2NV1JSI41ogsLhnQ=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sharedStrings.xml?ContentType=application/vnd.openxmlformats-officedocument.spreadsheetml.sharedStrings+xml">
        <DigestMethod Algorithm="http://www.w3.org/2000/09/xmldsig#sha1"/>
        <DigestValue>vcOIRvhBCfIoiKEHZTXZmE61zhQ=</DigestValue>
      </Reference>
      <Reference URI="/xl/styles.xml?ContentType=application/vnd.openxmlformats-officedocument.spreadsheetml.styles+xml">
        <DigestMethod Algorithm="http://www.w3.org/2000/09/xmldsig#sha1"/>
        <DigestValue>7zfbm4/Hp9vXvJ7sEYZzO+t0DTs=</DigestValue>
      </Reference>
      <Reference URI="/xl/worksheets/sheet2.xml?ContentType=application/vnd.openxmlformats-officedocument.spreadsheetml.worksheet+xml">
        <DigestMethod Algorithm="http://www.w3.org/2000/09/xmldsig#sha1"/>
        <DigestValue>st9oHjzXxppaLLeWVwCHtd4Omj8=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6aaWlwNpa0jM5cKJx6PF+WXk2AQ=</DigestValue>
      </Reference>
      <Reference URI="/xl/worksheets/sheet4.xml?ContentType=application/vnd.openxmlformats-officedocument.spreadsheetml.worksheet+xml">
        <DigestMethod Algorithm="http://www.w3.org/2000/09/xmldsig#sha1"/>
        <DigestValue>Bd6mEwbLHUZHc3Om7Rtrxq4VnZg=</DigestValue>
      </Reference>
      <Reference URI="/xl/workbook.xml?ContentType=application/vnd.openxmlformats-officedocument.spreadsheetml.sheet.main+xml">
        <DigestMethod Algorithm="http://www.w3.org/2000/09/xmldsig#sha1"/>
        <DigestValue>4+qv3/q/78rRz+B4rRUcHUregQA=</DigestValue>
      </Reference>
      <Reference URI="/xl/drawings/drawing1.xml?ContentType=application/vnd.openxmlformats-officedocument.drawing+xml">
        <DigestMethod Algorithm="http://www.w3.org/2000/09/xmldsig#sha1"/>
        <DigestValue>6NiUd0FyQz34kcIPzC1f5WJsC8A=</DigestValue>
      </Reference>
      <Reference URI="/xl/worksheets/sheet1.xml?ContentType=application/vnd.openxmlformats-officedocument.spreadsheetml.worksheet+xml">
        <DigestMethod Algorithm="http://www.w3.org/2000/09/xmldsig#sha1"/>
        <DigestValue>AYu+S/wtLfxIPov+0GsmdxYn9lg=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2021-03-03T07:57:45Z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2021-03-03T07:57:45Z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linhtt88</cp:lastModifiedBy>
  <cp:lastPrinted>2021-01-13T08:03:00Z</cp:lastPrinted>
  <dcterms:created xsi:type="dcterms:W3CDTF">2014-09-25T08:23:57Z</dcterms:created>
  <dcterms:modified xsi:type="dcterms:W3CDTF">2021-03-03T07:57:41Z</dcterms:modified>
</cp:coreProperties>
</file>