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print'!$A$1:$F$73</definedName>
    <definedName name="_xlnm.Print_Area" localSheetId="2">'RIGHT VALUATION'!$A$1:$G$23</definedName>
    <definedName name="_xlnm.Print_Titles" localSheetId="5">'PL25 to print'!$20:$20</definedName>
  </definedNames>
  <calcPr calcId="145621"/>
</workbook>
</file>

<file path=xl/calcChain.xml><?xml version="1.0" encoding="utf-8"?>
<calcChain xmlns="http://schemas.openxmlformats.org/spreadsheetml/2006/main">
  <c r="E45" i="27" l="1"/>
  <c r="E27" i="27"/>
  <c r="E28" i="27" l="1"/>
  <c r="E49" i="27" l="1"/>
  <c r="F22" i="27"/>
  <c r="E32" i="27"/>
  <c r="E53" i="27" s="1"/>
  <c r="D17" i="27"/>
  <c r="E55" i="27" l="1"/>
  <c r="E34" i="27" l="1"/>
  <c r="E36" i="27" l="1"/>
  <c r="A8" i="27" l="1"/>
  <c r="E22" i="27" l="1"/>
  <c r="D18" i="27" l="1"/>
  <c r="A9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V13" i="15"/>
  <c r="J24" i="23"/>
  <c r="Q36" i="15" l="1"/>
  <c r="U36" i="15"/>
  <c r="V15" i="15"/>
  <c r="V16" i="15" s="1"/>
  <c r="V17" i="15" s="1"/>
  <c r="P36" i="15"/>
  <c r="B14" i="15"/>
  <c r="B20" i="15" s="1"/>
  <c r="T36" i="15"/>
  <c r="R36" i="15"/>
  <c r="Q11" i="15"/>
  <c r="R11" i="15" s="1"/>
  <c r="Q31" i="15"/>
  <c r="P37" i="15" s="1"/>
  <c r="P18" i="15"/>
  <c r="B15" i="15" l="1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<sst xmlns="http://schemas.openxmlformats.org/spreadsheetml/2006/main" count="1404" uniqueCount="613">
  <si>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</si>
  <si>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</si>
  <si>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</si>
  <si>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</si>
  <si>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</si>
  <si>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</si>
  <si>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</si>
  <si>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</si>
  <si>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</si>
  <si>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</si>
  <si>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</si>
  <si>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</si>
  <si>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</si>
  <si>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</si>
  <si>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</si>
  <si>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</si>
  <si>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</si>
  <si>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</si>
  <si>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</si>
  <si>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</si>
  <si>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</si>
  <si>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</si>
  <si>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</si>
  <si>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</si>
  <si>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</si>
  <si>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</si>
  <si>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</si>
  <si>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</si>
  <si>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</si>
  <si>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</si>
  <si>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</si>
  <si>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</si>
  <si>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</si>
  <si>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</si>
  <si>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</si>
  <si>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</si>
  <si>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</si>
  <si>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</si>
  <si>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</si>
  <si>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</si>
  <si>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</si>
  <si>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</si>
  <si>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</si>
  <si>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</si>
  <si>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</si>
  <si>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</si>
  <si>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</si>
  <si>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</si>
  <si>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</si>
  <si>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</si>
  <si>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</si>
  <si>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</si>
  <si>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</si>
  <si>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</si>
  <si>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</si>
  <si>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</si>
  <si>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</si>
  <si>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</si>
  <si>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</si>
  <si>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</si>
  <si>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</si>
  <si>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</si>
  <si>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</si>
  <si>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</si>
  <si>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</si>
  <si>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</si>
  <si>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</si>
  <si>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</si>
  <si>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</si>
  <si>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</si>
  <si>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</si>
  <si>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</si>
  <si>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</si>
  <si>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</si>
  <si>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</si>
  <si>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</si>
  <si>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</si>
  <si>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</si>
  <si>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</si>
  <si>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</si>
  <si>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</si>
  <si>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</si>
  <si>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</si>
  <si>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</si>
  <si>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</si>
  <si>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</si>
  <si>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</si>
  <si>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</si>
  <si>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</si>
  <si>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</si>
  <si>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</si>
  <si>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</si>
  <si>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</si>
  <si>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</si>
  <si>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</si>
  <si>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</si>
  <si>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</si>
  <si>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</si>
  <si>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</si>
  <si>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</si>
  <si>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</si>
  <si>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</si>
  <si>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</si>
  <si>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</si>
  <si>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</si>
  <si>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</si>
  <si>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</si>
  <si>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</si>
  <si>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</si>
  <si>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</si>
  <si>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</si>
  <si>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</si>
  <si>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</si>
  <si>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</si>
  <si>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</si>
  <si>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</si>
  <si>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</si>
  <si>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</si>
  <si>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</si>
  <si>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</si>
  <si>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</si>
  <si>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</si>
  <si>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</si>
  <si>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</si>
  <si>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</si>
  <si>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</si>
  <si>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</si>
  <si>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</si>
  <si>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</si>
  <si>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</si>
  <si>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</si>
  <si>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</si>
  <si>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</si>
  <si>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</si>
  <si>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</si>
  <si>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</si>
  <si>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</si>
  <si>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</si>
  <si>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</si>
  <si>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</si>
  <si>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</si>
  <si>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</si>
  <si>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</si>
  <si>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</si>
  <si>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</si>
  <si>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</si>
  <si>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</si>
  <si>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</si>
  <si>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</si>
  <si>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</si>
  <si>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</si>
  <si>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</si>
  <si>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</si>
  <si>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</si>
  <si>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</si>
  <si>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</si>
  <si>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</si>
  <si>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</si>
  <si>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</si>
  <si>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</si>
  <si>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</si>
  <si>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</si>
  <si>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</si>
  <si>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</si>
  <si>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</si>
  <si>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</si>
  <si>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</si>
  <si>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</si>
  <si>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</si>
  <si>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</si>
  <si>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</si>
  <si>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</si>
  <si>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</si>
  <si>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</si>
  <si>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</si>
  <si>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</si>
  <si>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</si>
  <si>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</si>
  <si>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</si>
  <si>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</si>
  <si>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</si>
  <si>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</si>
  <si>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</si>
  <si>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</si>
  <si>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</si>
  <si>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</si>
  <si>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</si>
  <si>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</si>
  <si>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</si>
  <si>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</si>
  <si>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</si>
  <si>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</si>
  <si>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</si>
  <si>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</si>
  <si>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</si>
  <si>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</si>
  <si>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</si>
  <si>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</si>
  <si>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</si>
  <si>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</si>
  <si>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</si>
  <si>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</si>
  <si>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</si>
  <si>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</si>
  <si>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</si>
  <si>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</si>
  <si>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</si>
  <si>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</si>
  <si>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</si>
  <si>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</si>
  <si>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</si>
  <si>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</si>
  <si>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</si>
  <si>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</si>
  <si>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</si>
  <si>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</si>
  <si>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</si>
  <si>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</si>
  <si>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</si>
  <si>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</si>
  <si>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</si>
  <si>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</si>
  <si>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</si>
  <si>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</si>
  <si>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</si>
  <si>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</si>
  <si>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</si>
  <si>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</si>
  <si>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</si>
  <si>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</si>
  <si>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</si>
  <si>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</si>
  <si>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</si>
  <si>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</si>
  <si>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</si>
  <si>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</si>
  <si>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</si>
  <si>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</si>
  <si>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</si>
  <si>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</si>
  <si>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</si>
  <si>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</si>
  <si>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</si>
  <si>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</si>
  <si>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</si>
  <si>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</si>
  <si>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</si>
  <si>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</si>
  <si>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</si>
  <si>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</si>
  <si>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</si>
  <si>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</si>
  <si>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</si>
  <si>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</si>
  <si>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</si>
  <si>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</si>
  <si>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</si>
  <si>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</si>
  <si>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</si>
  <si>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</si>
  <si>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</si>
  <si>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</si>
  <si>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</si>
  <si>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</si>
  <si>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</si>
  <si>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</si>
  <si>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</si>
  <si>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</si>
  <si>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</si>
  <si>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</si>
  <si>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</si>
  <si>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</si>
  <si>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</si>
  <si>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</si>
  <si>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</si>
  <si>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</si>
  <si>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</si>
  <si>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</si>
  <si>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</si>
  <si>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</si>
  <si>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</si>
  <si>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</si>
  <si>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</si>
  <si>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</si>
  <si>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</si>
  <si>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</si>
  <si>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</si>
  <si>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</si>
  <si>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</si>
  <si>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</si>
  <si>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</si>
  <si>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</si>
  <si>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</si>
  <si>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</si>
  <si>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</si>
  <si>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</si>
  <si>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</si>
  <si>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</si>
  <si>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</si>
  <si>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</si>
  <si>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</si>
  <si>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</si>
  <si>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</si>
  <si>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</si>
  <si>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</si>
  <si>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</si>
  <si>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</si>
  <si>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</si>
  <si>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</si>
  <si>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</si>
  <si>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</si>
  <si>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</si>
  <si>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</si>
  <si>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</si>
  <si>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</si>
  <si>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</si>
  <si>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</si>
  <si>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</si>
  <si>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</si>
  <si>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</si>
  <si>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</si>
  <si>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</si>
  <si>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</si>
  <si>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</si>
  <si>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</si>
  <si>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</si>
  <si>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</si>
  <si>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</si>
  <si>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</si>
  <si>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</si>
  <si>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</si>
  <si>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</si>
  <si>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</si>
  <si>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</si>
  <si>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</si>
  <si>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</si>
  <si>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</si>
  <si>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</si>
  <si>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</si>
  <si>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</si>
  <si>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</si>
  <si>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</si>
  <si>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</si>
  <si>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</si>
  <si>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</si>
  <si>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</si>
  <si>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</si>
  <si>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</si>
  <si>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</si>
  <si>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</si>
  <si>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</si>
  <si>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</si>
  <si>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</si>
  <si>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</si>
  <si>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</si>
  <si>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</si>
  <si>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</si>
  <si>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</si>
  <si>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</si>
  <si>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</si>
  <si>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</si>
  <si>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</si>
  <si>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</si>
  <si>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</si>
  <si>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</si>
  <si>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</si>
  <si>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</si>
  <si>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</si>
  <si>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</si>
  <si>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</si>
  <si>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</si>
  <si>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</si>
  <si>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</si>
  <si>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</si>
  <si>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</si>
  <si>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</si>
  <si>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</si>
  <si>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</si>
  <si>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</si>
  <si>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</si>
  <si>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</si>
  <si>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</si>
  <si>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</si>
  <si>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</si>
  <si>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</si>
  <si>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</si>
  <si>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</si>
  <si>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</si>
  <si>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</si>
  <si>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</si>
  <si>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</si>
  <si>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</si>
  <si>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</si>
  <si>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</si>
  <si>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</si>
  <si>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</si>
  <si>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</si>
  <si>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</si>
  <si>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</si>
  <si>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</si>
  <si>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</si>
  <si>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</si>
  <si>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</si>
  <si>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</si>
  <si>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</si>
  <si>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</si>
  <si>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</si>
  <si>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</si>
  <si>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</si>
  <si>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</si>
  <si>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</si>
  <si>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</si>
  <si>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</si>
  <si>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</si>
  <si>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</si>
  <si>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</si>
  <si>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</si>
  <si>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</si>
  <si>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</si>
  <si>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</si>
  <si>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</si>
  <si>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</si>
  <si>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</si>
  <si>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</si>
  <si>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</si>
  <si>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</si>
  <si>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</si>
  <si>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</si>
  <si>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</si>
  <si>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</si>
  <si>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</si>
  <si>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</si>
  <si>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</si>
  <si>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</si>
  <si>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</si>
  <si>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</si>
  <si>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</si>
  <si>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</si>
  <si>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</si>
  <si>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</si>
  <si>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</si>
  <si>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</si>
  <si>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</si>
  <si>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</si>
  <si>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</si>
  <si>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</si>
  <si>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</si>
  <si>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</si>
  <si>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</si>
  <si>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</si>
  <si>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</si>
  <si>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</si>
  <si>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</si>
  <si>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</si>
  <si>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</si>
  <si>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</si>
  <si>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</si>
  <si>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</si>
  <si>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</si>
  <si>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</si>
  <si>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</si>
  <si>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</si>
  <si>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</si>
  <si>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</si>
  <si>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</si>
  <si>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</si>
  <si>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</si>
  <si>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</si>
  <si>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</si>
  <si>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</si>
  <si>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</si>
  <si>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</si>
  <si>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</si>
  <si>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</si>
  <si>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</si>
  <si>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</si>
  <si>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</si>
  <si>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</si>
  <si>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</si>
  <si>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</si>
  <si>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</si>
  <si>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</si>
  <si>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</si>
  <si>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</si>
  <si>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</si>
  <si>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</si>
  <si>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</si>
  <si>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</si>
  <si>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</si>
  <si>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</si>
  <si>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</si>
  <si>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</si>
  <si>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</si>
  <si>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</si>
  <si>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</si>
  <si>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</si>
  <si>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</si>
  <si>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</si>
  <si>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</si>
  <si>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</si>
  <si>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</si>
  <si>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</si>
  <si>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</si>
  <si>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</si>
  <si>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</si>
  <si>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</si>
  <si>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</si>
  <si>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</si>
  <si>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</si>
  <si>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</si>
  <si>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</si>
  <si>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</si>
  <si>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</si>
  <si>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</si>
  <si>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</si>
  <si>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</si>
  <si>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</si>
  <si>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</si>
  <si>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</si>
  <si>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</si>
  <si>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</si>
  <si>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</si>
  <si>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</si>
  <si>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</si>
  <si>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</si>
  <si>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</si>
  <si>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</si>
  <si>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</si>
  <si>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</si>
  <si>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</si>
  <si>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</si>
  <si>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</si>
  <si>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</si>
  <si>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</si>
  <si>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</si>
  <si>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</si>
  <si>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</si>
  <si>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</si>
  <si>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</si>
  <si>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</si>
  <si>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4. Ngày lập báo cáo:</t>
  </si>
  <si>
    <t>Reporting date:</t>
  </si>
  <si>
    <t>Đơn vị tính/Unit: VND/%</t>
  </si>
  <si>
    <t>CHỈ TIÊU</t>
  </si>
  <si>
    <t>KỲ BÁO CÁO</t>
  </si>
  <si>
    <t>REPORTING PERIOD</t>
  </si>
  <si>
    <t>A</t>
  </si>
  <si>
    <t>Giá trị tài sản ròng</t>
  </si>
  <si>
    <t>Net asset value (NAV)</t>
  </si>
  <si>
    <t>A.1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</si>
  <si>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</si>
  <si>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</si>
  <si>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</si>
  <si>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</si>
  <si>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A.2</t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</si>
  <si>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</si>
  <si>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</si>
  <si>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</si>
  <si>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</si>
  <si>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A.3</t>
  </si>
  <si>
    <t>Thay đổi giá trị tài sản ròng trên một chứng chỉ quỹ trong kỳ, trong đó</t>
  </si>
  <si>
    <t xml:space="preserve">Change in NAV per certificate during the period, in which 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</si>
  <si>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</si>
  <si>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</si>
  <si>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</si>
  <si>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</si>
  <si>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A.4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</si>
  <si>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</si>
  <si>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</si>
  <si>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</si>
  <si>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</si>
  <si>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B</t>
  </si>
  <si>
    <t>Giá trị thị trường (giá đóng cửa cuối phiên giao dịch trong ngày báo cáo) của một chứng chỉ quỹ</t>
  </si>
  <si>
    <t>Market value per certificate (closing price of the reporting day)</t>
  </si>
  <si>
    <t>B.1</t>
  </si>
  <si>
    <t>Giá trị đầu kỳ</t>
  </si>
  <si>
    <t>Beginning value</t>
  </si>
  <si>
    <t>B.2</t>
  </si>
  <si>
    <t>Giá trị cuối kỳ</t>
  </si>
  <si>
    <t>Ending value</t>
  </si>
  <si>
    <t>B.3</t>
  </si>
  <si>
    <t>Thay đổi giá trị thị trường trong kỳ so với kỳ trước</t>
  </si>
  <si>
    <t>Change in market value, compared with the previous period</t>
  </si>
  <si>
    <t>B.4</t>
  </si>
  <si>
    <r>
      <rPr>
        <b/>
        <sz val="11"/>
        <color indexed="8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color indexed="8"/>
        <rFont val="Times New Roman"/>
        <family val="1"/>
      </rPr>
      <t>/</t>
    </r>
    <r>
      <rPr>
        <i/>
        <sz val="11"/>
        <color indexed="8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</si>
  <si>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color indexed="8"/>
        <rFont val="Times New Roman"/>
        <family val="1"/>
      </rPr>
      <t>Absolute difference (VND)*</t>
    </r>
  </si>
  <si>
    <t xml:space="preserve">Chênh lệch tương đối (mức độ chiết khấu (-)/thặng dư (+))/      </t>
  </si>
  <si>
    <t>Relative difference (level of discount (-)/surplus (+))**</t>
  </si>
  <si>
    <t>B5</t>
  </si>
  <si>
    <t>Giá trị thị trường cao nhất/thấp nhất trong vòng 52 tuần gần nhất</t>
  </si>
  <si>
    <t xml:space="preserve">Highest/ Lowest market value within the nearest 52 weeks </t>
  </si>
  <si>
    <r>
      <t>Giá trị cao nhất (VND)/</t>
    </r>
    <r>
      <rPr>
        <i/>
        <sz val="11"/>
        <color indexed="8"/>
        <rFont val="Times New Roman"/>
        <family val="1"/>
      </rPr>
      <t>Highest value (VND)</t>
    </r>
  </si>
  <si>
    <r>
      <t>Giá trị thấp nhất (VND)/</t>
    </r>
    <r>
      <rPr>
        <i/>
        <sz val="11"/>
        <color indexed="8"/>
        <rFont val="Times New Roman"/>
        <family val="1"/>
      </rPr>
      <t>Lowest value (VND)</t>
    </r>
  </si>
  <si>
    <t xml:space="preserve">Lưu ý:    </t>
  </si>
  <si>
    <r>
      <t>* Được xác định bằng chênh lệch (Giá thị trường – NAV cùng thời điểm)/</t>
    </r>
    <r>
      <rPr>
        <i/>
        <sz val="11"/>
        <color indexed="8"/>
        <rFont val="Times New Roman"/>
        <family val="1"/>
      </rPr>
      <t>Defined by the differences (market price - NAV at the same period);</t>
    </r>
  </si>
  <si>
    <t>Notes:</t>
  </si>
  <si>
    <r>
      <t xml:space="preserve"> ** Được xác định bằng tỷ số (Giá thị trường – NAV)/NAV/</t>
    </r>
    <r>
      <rPr>
        <i/>
        <sz val="11"/>
        <color indexed="8"/>
        <rFont val="Times New Roman"/>
        <family val="1"/>
      </rPr>
      <t>Defined by the ratio (market value - NAV)/NAV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</si>
  <si>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</si>
  <si>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</si>
  <si>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</si>
  <si>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</si>
  <si>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Phụ lục số 25: Thông báo về giá trị tài sản ròng quỹ đầu tư bất động sản</t>
  </si>
  <si>
    <t>(Ban hành kèm theo Thông tư số 228/2012/TT-BTC ngày 27 tháng 12 năm 2012 của Bộ Tài chính hướng dẫn thành lập và quản lý quỹ bất động sản)</t>
  </si>
  <si>
    <t>Giá trị tài sản ròng quỹ đầu tư bất động sản</t>
  </si>
  <si>
    <t>Quỹ đầu tư bất động sản Techcom Việt Nam</t>
  </si>
  <si>
    <t>Techcom Vietnam REIT</t>
  </si>
  <si>
    <t xml:space="preserve">Net Asset Value of Real Estate Investment Trust Fund </t>
  </si>
  <si>
    <t xml:space="preserve">Appendix No.25: Net Asset Value Report for Real Estate Investment Trust Fund </t>
  </si>
  <si>
    <t>(Issued with Circular No. 228/2012/TT-BTC of December 27th, 2012 from the Ministry of Finance's guidance on the establishment and 
management of Real Estate Investment Trust fund)</t>
  </si>
  <si>
    <t>PREVIOUS PERIOD</t>
  </si>
  <si>
    <t>KỲ TRƯỚC</t>
  </si>
  <si>
    <t>Công ty cổ phần Quản lý Quỹ Kỹ Thương</t>
  </si>
  <si>
    <t>Techcom Capital Joint Stock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</si>
</sst>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[$-409]d\-mmm\-yyyy;@"/>
    <numFmt numFmtId="168" formatCode="#,##0,_);[Red]\(#,##0,\)"/>
    <numFmt numFmtId="169" formatCode="&quot;$&quot;#,##0.00"/>
    <numFmt numFmtId="170" formatCode="_([$€-2]* #,##0.00_);_([$€-2]* \(#,##0.00\);_([$€-2]* &quot;-&quot;??_)"/>
    <numFmt numFmtId="171" formatCode="[$-409]dd\ mmmm\ yyyy;@"/>
    <numFmt numFmtId="172" formatCode="_-* #,##0_-;\-* #,##0_-;_-* &quot;-&quot;??_-;_-@_-"/>
    <numFmt numFmtId="173" formatCode="#,##0_ ;[Red]\-#,##0\ "/>
    <numFmt numFmtId="174" formatCode="[$-1010000]d/m/yyyy;@"/>
    <numFmt numFmtId="175" formatCode="[$-409]mmmm\ d\,\ yyyy;@"/>
    <numFmt numFmtId="176" formatCode="dd/mm/yyyy;@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FF0000"/>
      <name val="Arial"/>
      <family val="2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68" fontId="8" fillId="0" borderId="0" applyBorder="0"/>
    <xf numFmtId="171" fontId="26" fillId="2" borderId="0" applyNumberFormat="0" applyBorder="0" applyAlignment="0" applyProtection="0"/>
    <xf numFmtId="171" fontId="26" fillId="3" borderId="0" applyNumberFormat="0" applyBorder="0" applyAlignment="0" applyProtection="0"/>
    <xf numFmtId="171" fontId="26" fillId="4" borderId="0" applyNumberFormat="0" applyBorder="0" applyAlignment="0" applyProtection="0"/>
    <xf numFmtId="171" fontId="26" fillId="5" borderId="0" applyNumberFormat="0" applyBorder="0" applyAlignment="0" applyProtection="0"/>
    <xf numFmtId="171" fontId="26" fillId="6" borderId="0" applyNumberFormat="0" applyBorder="0" applyAlignment="0" applyProtection="0"/>
    <xf numFmtId="171" fontId="26" fillId="7" borderId="0" applyNumberFormat="0" applyBorder="0" applyAlignment="0" applyProtection="0"/>
    <xf numFmtId="171" fontId="26" fillId="8" borderId="0" applyNumberFormat="0" applyBorder="0" applyAlignment="0" applyProtection="0"/>
    <xf numFmtId="171" fontId="26" fillId="9" borderId="0" applyNumberFormat="0" applyBorder="0" applyAlignment="0" applyProtection="0"/>
    <xf numFmtId="171" fontId="26" fillId="10" borderId="0" applyNumberFormat="0" applyBorder="0" applyAlignment="0" applyProtection="0"/>
    <xf numFmtId="171" fontId="26" fillId="5" borderId="0" applyNumberFormat="0" applyBorder="0" applyAlignment="0" applyProtection="0"/>
    <xf numFmtId="171" fontId="26" fillId="8" borderId="0" applyNumberFormat="0" applyBorder="0" applyAlignment="0" applyProtection="0"/>
    <xf numFmtId="171" fontId="26" fillId="11" borderId="0" applyNumberFormat="0" applyBorder="0" applyAlignment="0" applyProtection="0"/>
    <xf numFmtId="171" fontId="27" fillId="12" borderId="0" applyNumberFormat="0" applyBorder="0" applyAlignment="0" applyProtection="0"/>
    <xf numFmtId="171" fontId="27" fillId="9" borderId="0" applyNumberFormat="0" applyBorder="0" applyAlignment="0" applyProtection="0"/>
    <xf numFmtId="171" fontId="27" fillId="10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5" borderId="0" applyNumberFormat="0" applyBorder="0" applyAlignment="0" applyProtection="0"/>
    <xf numFmtId="171" fontId="27" fillId="16" borderId="0" applyNumberFormat="0" applyBorder="0" applyAlignment="0" applyProtection="0"/>
    <xf numFmtId="171" fontId="27" fillId="17" borderId="0" applyNumberFormat="0" applyBorder="0" applyAlignment="0" applyProtection="0"/>
    <xf numFmtId="171" fontId="27" fillId="18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9" borderId="0" applyNumberFormat="0" applyBorder="0" applyAlignment="0" applyProtection="0"/>
    <xf numFmtId="171" fontId="28" fillId="3" borderId="0" applyNumberFormat="0" applyBorder="0" applyAlignment="0" applyProtection="0"/>
    <xf numFmtId="168" fontId="8" fillId="0" borderId="0" applyFill="0"/>
    <xf numFmtId="169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8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8" fontId="8" fillId="0" borderId="2" applyFill="0" applyBorder="0"/>
    <xf numFmtId="168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8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1" fontId="29" fillId="20" borderId="3" applyNumberFormat="0" applyAlignment="0" applyProtection="0"/>
    <xf numFmtId="171" fontId="30" fillId="21" borderId="4" applyNumberFormat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 applyNumberFormat="0" applyFill="0" applyBorder="0" applyAlignment="0" applyProtection="0"/>
    <xf numFmtId="171" fontId="32" fillId="4" borderId="0" applyNumberFormat="0" applyBorder="0" applyAlignment="0" applyProtection="0"/>
    <xf numFmtId="171" fontId="33" fillId="0" borderId="5" applyNumberFormat="0" applyFill="0" applyAlignment="0" applyProtection="0"/>
    <xf numFmtId="171" fontId="34" fillId="0" borderId="6" applyNumberFormat="0" applyFill="0" applyAlignment="0" applyProtection="0"/>
    <xf numFmtId="171" fontId="35" fillId="0" borderId="7" applyNumberFormat="0" applyFill="0" applyAlignment="0" applyProtection="0"/>
    <xf numFmtId="171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1" fontId="36" fillId="7" borderId="3" applyNumberFormat="0" applyAlignment="0" applyProtection="0"/>
    <xf numFmtId="0" fontId="17" fillId="0" borderId="0" applyNumberFormat="0" applyFont="0" applyBorder="0" applyAlignment="0"/>
    <xf numFmtId="171" fontId="37" fillId="0" borderId="8" applyNumberFormat="0" applyFill="0" applyAlignment="0" applyProtection="0"/>
    <xf numFmtId="171" fontId="38" fillId="22" borderId="0" applyNumberFormat="0" applyBorder="0" applyAlignment="0" applyProtection="0"/>
    <xf numFmtId="171" fontId="58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6" fillId="0" borderId="0"/>
    <xf numFmtId="0" fontId="13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3" fillId="0" borderId="0"/>
    <xf numFmtId="171" fontId="56" fillId="0" borderId="0"/>
    <xf numFmtId="0" fontId="2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171" fontId="13" fillId="0" borderId="0"/>
    <xf numFmtId="171" fontId="56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1" fontId="13" fillId="23" borderId="9" applyNumberFormat="0" applyFont="0" applyAlignment="0" applyProtection="0"/>
    <xf numFmtId="168" fontId="17" fillId="0" borderId="0" applyBorder="0" applyAlignment="0"/>
    <xf numFmtId="0" fontId="19" fillId="0" borderId="0"/>
    <xf numFmtId="171" fontId="39" fillId="20" borderId="1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8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8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8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8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8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1" fontId="40" fillId="0" borderId="0" applyNumberFormat="0" applyFill="0" applyBorder="0" applyAlignment="0" applyProtection="0"/>
    <xf numFmtId="171" fontId="41" fillId="0" borderId="15" applyNumberFormat="0" applyFill="0" applyAlignment="0" applyProtection="0"/>
    <xf numFmtId="171" fontId="4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62" applyNumberFormat="0" applyFill="0" applyAlignment="0" applyProtection="0"/>
    <xf numFmtId="0" fontId="91" fillId="0" borderId="63" applyNumberFormat="0" applyFill="0" applyAlignment="0" applyProtection="0"/>
    <xf numFmtId="0" fontId="92" fillId="0" borderId="64" applyNumberFormat="0" applyFill="0" applyAlignment="0" applyProtection="0"/>
    <xf numFmtId="0" fontId="92" fillId="0" borderId="0" applyNumberFormat="0" applyFill="0" applyBorder="0" applyAlignment="0" applyProtection="0"/>
    <xf numFmtId="0" fontId="93" fillId="39" borderId="0" applyNumberFormat="0" applyBorder="0" applyAlignment="0" applyProtection="0"/>
    <xf numFmtId="0" fontId="94" fillId="40" borderId="0" applyNumberFormat="0" applyBorder="0" applyAlignment="0" applyProtection="0"/>
    <xf numFmtId="0" fontId="95" fillId="41" borderId="0" applyNumberFormat="0" applyBorder="0" applyAlignment="0" applyProtection="0"/>
    <xf numFmtId="0" fontId="96" fillId="42" borderId="65" applyNumberFormat="0" applyAlignment="0" applyProtection="0"/>
    <xf numFmtId="0" fontId="97" fillId="43" borderId="66" applyNumberFormat="0" applyAlignment="0" applyProtection="0"/>
    <xf numFmtId="0" fontId="98" fillId="43" borderId="65" applyNumberFormat="0" applyAlignment="0" applyProtection="0"/>
    <xf numFmtId="0" fontId="99" fillId="0" borderId="67" applyNumberFormat="0" applyFill="0" applyAlignment="0" applyProtection="0"/>
    <xf numFmtId="0" fontId="100" fillId="44" borderId="6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70" applyNumberFormat="0" applyFill="0" applyAlignment="0" applyProtection="0"/>
    <xf numFmtId="0" fontId="10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4" fillId="53" borderId="0" applyNumberFormat="0" applyBorder="0" applyAlignment="0" applyProtection="0"/>
    <xf numFmtId="0" fontId="10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4" fillId="57" borderId="0" applyNumberFormat="0" applyBorder="0" applyAlignment="0" applyProtection="0"/>
    <xf numFmtId="0" fontId="10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4" fillId="61" borderId="0" applyNumberFormat="0" applyBorder="0" applyAlignment="0" applyProtection="0"/>
    <xf numFmtId="0" fontId="10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4" fillId="65" borderId="0" applyNumberFormat="0" applyBorder="0" applyAlignment="0" applyProtection="0"/>
    <xf numFmtId="0" fontId="10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4" fillId="69" borderId="0" applyNumberFormat="0" applyBorder="0" applyAlignment="0" applyProtection="0"/>
    <xf numFmtId="0" fontId="105" fillId="0" borderId="0">
      <alignment vertical="top"/>
    </xf>
    <xf numFmtId="0" fontId="1" fillId="45" borderId="69" applyNumberFormat="0" applyFont="0" applyAlignment="0" applyProtection="0"/>
  </cellStyleXfs>
  <cellXfs count="406">
    <xf numFmtId="0" fontId="0" fillId="0" borderId="0" xfId="0"/>
    <xf numFmtId="0" fontId="2" fillId="0" borderId="0" xfId="303" applyFill="1" applyAlignment="1">
      <alignment vertical="center"/>
    </xf>
    <xf numFmtId="165" fontId="2" fillId="0" borderId="0" xfId="87" applyNumberFormat="1" applyFont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165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7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7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5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5" fontId="4" fillId="28" borderId="17" xfId="87" applyNumberFormat="1" applyFont="1" applyFill="1" applyBorder="1" applyAlignment="1" applyProtection="1">
      <alignment vertical="center"/>
      <protection locked="0"/>
    </xf>
    <xf numFmtId="0" fontId="59" fillId="0" borderId="0" xfId="0" applyFont="1"/>
    <xf numFmtId="165" fontId="56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5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60" fillId="0" borderId="0" xfId="0" applyFont="1"/>
    <xf numFmtId="0" fontId="61" fillId="0" borderId="0" xfId="0" applyFont="1"/>
    <xf numFmtId="43" fontId="61" fillId="0" borderId="0" xfId="64" applyFont="1"/>
    <xf numFmtId="0" fontId="61" fillId="0" borderId="0" xfId="0" applyFont="1" applyAlignment="1">
      <alignment vertical="center"/>
    </xf>
    <xf numFmtId="43" fontId="61" fillId="0" borderId="0" xfId="64" applyFont="1" applyAlignment="1">
      <alignment vertical="center"/>
    </xf>
    <xf numFmtId="43" fontId="61" fillId="0" borderId="0" xfId="64" applyFont="1" applyAlignment="1" applyProtection="1">
      <alignment vertical="center"/>
      <protection locked="0"/>
    </xf>
    <xf numFmtId="43" fontId="61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0" fillId="0" borderId="0" xfId="0"/>
    <xf numFmtId="0" fontId="60" fillId="29" borderId="0" xfId="0" applyFont="1" applyFill="1"/>
    <xf numFmtId="0" fontId="61" fillId="29" borderId="0" xfId="0" applyFont="1" applyFill="1"/>
    <xf numFmtId="0" fontId="61" fillId="29" borderId="0" xfId="0" applyFont="1" applyFill="1" applyAlignment="1">
      <alignment vertical="center"/>
    </xf>
    <xf numFmtId="0" fontId="60" fillId="30" borderId="0" xfId="0" applyFont="1" applyFill="1"/>
    <xf numFmtId="0" fontId="61" fillId="30" borderId="0" xfId="0" applyFont="1" applyFill="1"/>
    <xf numFmtId="0" fontId="61" fillId="30" borderId="0" xfId="0" applyFont="1" applyFill="1" applyAlignment="1">
      <alignment vertical="center"/>
    </xf>
    <xf numFmtId="43" fontId="61" fillId="30" borderId="0" xfId="64" applyFont="1" applyFill="1" applyAlignment="1">
      <alignment vertical="center"/>
    </xf>
    <xf numFmtId="43" fontId="61" fillId="30" borderId="0" xfId="0" applyNumberFormat="1" applyFont="1" applyFill="1" applyAlignment="1">
      <alignment vertical="center"/>
    </xf>
    <xf numFmtId="43" fontId="61" fillId="30" borderId="0" xfId="64" applyFont="1" applyFill="1"/>
    <xf numFmtId="0" fontId="63" fillId="29" borderId="0" xfId="0" applyFont="1" applyFill="1"/>
    <xf numFmtId="15" fontId="61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65" fontId="61" fillId="29" borderId="0" xfId="64" applyNumberFormat="1" applyFont="1" applyFill="1" applyAlignment="1">
      <alignment vertical="center"/>
    </xf>
    <xf numFmtId="165" fontId="61" fillId="29" borderId="0" xfId="0" applyNumberFormat="1" applyFont="1" applyFill="1" applyAlignment="1">
      <alignment vertical="center"/>
    </xf>
    <xf numFmtId="165" fontId="61" fillId="0" borderId="0" xfId="64" applyNumberFormat="1" applyFont="1" applyAlignment="1">
      <alignment vertical="center"/>
    </xf>
    <xf numFmtId="0" fontId="59" fillId="31" borderId="0" xfId="0" applyFont="1" applyFill="1"/>
    <xf numFmtId="43" fontId="56" fillId="0" borderId="0" xfId="64" applyFont="1"/>
    <xf numFmtId="10" fontId="0" fillId="32" borderId="0" xfId="0" applyNumberFormat="1" applyFill="1"/>
    <xf numFmtId="9" fontId="61" fillId="29" borderId="0" xfId="0" applyNumberFormat="1" applyFont="1" applyFill="1"/>
    <xf numFmtId="10" fontId="61" fillId="29" borderId="0" xfId="0" applyNumberFormat="1" applyFont="1" applyFill="1" applyAlignment="1">
      <alignment vertical="center"/>
    </xf>
    <xf numFmtId="165" fontId="61" fillId="29" borderId="0" xfId="0" applyNumberFormat="1" applyFont="1" applyFill="1"/>
    <xf numFmtId="165" fontId="61" fillId="29" borderId="0" xfId="64" applyNumberFormat="1" applyFont="1" applyFill="1"/>
    <xf numFmtId="9" fontId="61" fillId="32" borderId="0" xfId="0" applyNumberFormat="1" applyFont="1" applyFill="1"/>
    <xf numFmtId="43" fontId="61" fillId="29" borderId="0" xfId="0" applyNumberFormat="1" applyFont="1" applyFill="1"/>
    <xf numFmtId="167" fontId="2" fillId="0" borderId="29" xfId="87" applyNumberFormat="1" applyFont="1" applyBorder="1" applyProtection="1">
      <protection locked="0"/>
    </xf>
    <xf numFmtId="167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5" fontId="2" fillId="0" borderId="31" xfId="87" applyNumberFormat="1" applyFont="1" applyFill="1" applyBorder="1" applyAlignment="1" applyProtection="1">
      <alignment horizontal="left" vertical="center"/>
      <protection locked="0"/>
    </xf>
    <xf numFmtId="165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5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5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5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5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6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5" fontId="2" fillId="0" borderId="19" xfId="64" applyNumberFormat="1" applyFont="1" applyFill="1" applyBorder="1" applyAlignment="1" applyProtection="1">
      <alignment vertical="center"/>
      <protection locked="0"/>
    </xf>
    <xf numFmtId="165" fontId="2" fillId="0" borderId="16" xfId="64" applyNumberFormat="1" applyFont="1" applyFill="1" applyBorder="1" applyAlignment="1" applyProtection="1">
      <alignment vertical="center"/>
      <protection locked="0"/>
    </xf>
    <xf numFmtId="167" fontId="2" fillId="0" borderId="19" xfId="64" applyNumberFormat="1" applyFont="1" applyFill="1" applyBorder="1" applyAlignment="1" applyProtection="1">
      <alignment horizontal="right" vertical="center"/>
      <protection locked="0"/>
    </xf>
    <xf numFmtId="167" fontId="2" fillId="0" borderId="16" xfId="64" applyNumberFormat="1" applyFont="1" applyFill="1" applyBorder="1" applyAlignment="1" applyProtection="1">
      <alignment horizontal="right" vertical="center"/>
      <protection locked="0"/>
    </xf>
    <xf numFmtId="167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9" fillId="33" borderId="0" xfId="0" applyFont="1" applyFill="1"/>
    <xf numFmtId="0" fontId="59" fillId="33" borderId="0" xfId="0" applyFont="1" applyFill="1" applyAlignment="1">
      <alignment horizontal="center"/>
    </xf>
    <xf numFmtId="0" fontId="59" fillId="34" borderId="0" xfId="0" applyFont="1" applyFill="1" applyAlignment="1">
      <alignment horizontal="center"/>
    </xf>
    <xf numFmtId="0" fontId="0" fillId="32" borderId="0" xfId="0" applyFill="1"/>
    <xf numFmtId="0" fontId="67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7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9" fillId="32" borderId="0" xfId="0" applyFont="1" applyFill="1"/>
    <xf numFmtId="0" fontId="68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5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6" fillId="0" borderId="0" xfId="64" applyFont="1" applyAlignment="1"/>
    <xf numFmtId="43" fontId="69" fillId="0" borderId="0" xfId="64" applyFont="1"/>
    <xf numFmtId="43" fontId="70" fillId="0" borderId="0" xfId="64" applyFont="1" applyAlignment="1"/>
    <xf numFmtId="43" fontId="69" fillId="0" borderId="0" xfId="64" applyFont="1" applyAlignment="1"/>
    <xf numFmtId="0" fontId="56" fillId="0" borderId="0" xfId="64" applyNumberFormat="1" applyFont="1"/>
    <xf numFmtId="0" fontId="69" fillId="0" borderId="0" xfId="64" applyNumberFormat="1" applyFont="1"/>
    <xf numFmtId="0" fontId="71" fillId="0" borderId="0" xfId="0" applyFont="1"/>
    <xf numFmtId="0" fontId="72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/>
    </xf>
    <xf numFmtId="0" fontId="74" fillId="0" borderId="0" xfId="0" applyFont="1" applyAlignment="1"/>
    <xf numFmtId="0" fontId="71" fillId="0" borderId="0" xfId="0" applyFont="1" applyAlignment="1"/>
    <xf numFmtId="0" fontId="75" fillId="0" borderId="0" xfId="0" applyFont="1" applyAlignment="1"/>
    <xf numFmtId="0" fontId="74" fillId="0" borderId="0" xfId="0" applyFont="1"/>
    <xf numFmtId="0" fontId="71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0" xfId="0" applyFont="1" applyAlignment="1">
      <alignment horizontal="right"/>
    </xf>
    <xf numFmtId="0" fontId="76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1" fillId="0" borderId="0" xfId="65" applyFont="1"/>
    <xf numFmtId="0" fontId="75" fillId="37" borderId="38" xfId="0" applyFont="1" applyFill="1" applyBorder="1" applyAlignment="1">
      <alignment horizontal="center"/>
    </xf>
    <xf numFmtId="0" fontId="75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5" fillId="37" borderId="30" xfId="0" applyFont="1" applyFill="1" applyBorder="1" applyAlignment="1">
      <alignment horizontal="center"/>
    </xf>
    <xf numFmtId="0" fontId="74" fillId="37" borderId="0" xfId="0" applyFont="1" applyFill="1" applyBorder="1"/>
    <xf numFmtId="172" fontId="78" fillId="37" borderId="38" xfId="65" applyNumberFormat="1" applyFont="1" applyFill="1" applyBorder="1" applyAlignment="1"/>
    <xf numFmtId="164" fontId="71" fillId="0" borderId="0" xfId="65" quotePrefix="1" applyFont="1"/>
    <xf numFmtId="0" fontId="74" fillId="37" borderId="40" xfId="0" applyFont="1" applyFill="1" applyBorder="1" applyAlignment="1">
      <alignment horizontal="center"/>
    </xf>
    <xf numFmtId="0" fontId="74" fillId="37" borderId="41" xfId="0" applyFont="1" applyFill="1" applyBorder="1" applyAlignment="1">
      <alignment horizontal="center"/>
    </xf>
    <xf numFmtId="0" fontId="77" fillId="37" borderId="29" xfId="0" applyFont="1" applyFill="1" applyBorder="1" applyAlignment="1"/>
    <xf numFmtId="0" fontId="71" fillId="37" borderId="30" xfId="0" applyFont="1" applyFill="1" applyBorder="1" applyAlignment="1"/>
    <xf numFmtId="172" fontId="78" fillId="37" borderId="18" xfId="65" applyNumberFormat="1" applyFont="1" applyFill="1" applyBorder="1" applyAlignment="1"/>
    <xf numFmtId="0" fontId="74" fillId="0" borderId="0" xfId="0" applyFont="1" applyBorder="1" applyAlignment="1"/>
    <xf numFmtId="0" fontId="74" fillId="0" borderId="42" xfId="0" applyFont="1" applyBorder="1" applyAlignment="1"/>
    <xf numFmtId="172" fontId="79" fillId="0" borderId="38" xfId="65" applyNumberFormat="1" applyFont="1" applyBorder="1" applyAlignment="1"/>
    <xf numFmtId="0" fontId="71" fillId="0" borderId="0" xfId="0" applyFont="1" applyBorder="1"/>
    <xf numFmtId="0" fontId="71" fillId="0" borderId="40" xfId="0" applyFont="1" applyBorder="1" applyAlignment="1">
      <alignment horizontal="center"/>
    </xf>
    <xf numFmtId="0" fontId="71" fillId="0" borderId="41" xfId="0" applyFont="1" applyBorder="1" applyAlignment="1">
      <alignment horizontal="center"/>
    </xf>
    <xf numFmtId="0" fontId="75" fillId="0" borderId="30" xfId="0" applyFont="1" applyBorder="1" applyAlignment="1"/>
    <xf numFmtId="0" fontId="71" fillId="0" borderId="41" xfId="0" applyFont="1" applyBorder="1" applyAlignment="1"/>
    <xf numFmtId="172" fontId="80" fillId="0" borderId="18" xfId="65" applyNumberFormat="1" applyFont="1" applyBorder="1" applyAlignment="1"/>
    <xf numFmtId="0" fontId="71" fillId="0" borderId="32" xfId="0" applyFont="1" applyBorder="1" applyAlignment="1"/>
    <xf numFmtId="0" fontId="71" fillId="0" borderId="43" xfId="0" applyFont="1" applyBorder="1" applyAlignment="1"/>
    <xf numFmtId="172" fontId="81" fillId="0" borderId="19" xfId="65" applyNumberFormat="1" applyFont="1" applyBorder="1" applyAlignment="1">
      <alignment horizontal="right"/>
    </xf>
    <xf numFmtId="172" fontId="80" fillId="0" borderId="0" xfId="65" applyNumberFormat="1" applyFont="1" applyBorder="1" applyAlignment="1">
      <alignment horizontal="right"/>
    </xf>
    <xf numFmtId="0" fontId="75" fillId="0" borderId="29" xfId="0" applyFont="1" applyBorder="1" applyAlignment="1"/>
    <xf numFmtId="0" fontId="71" fillId="0" borderId="41" xfId="0" applyFont="1" applyBorder="1" applyAlignment="1">
      <alignment horizontal="justify" vertical="top"/>
    </xf>
    <xf numFmtId="0" fontId="71" fillId="0" borderId="44" xfId="0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172" fontId="71" fillId="0" borderId="0" xfId="0" applyNumberFormat="1" applyFont="1"/>
    <xf numFmtId="164" fontId="71" fillId="0" borderId="0" xfId="65" quotePrefix="1" applyNumberFormat="1" applyFont="1"/>
    <xf numFmtId="0" fontId="75" fillId="0" borderId="32" xfId="0" applyFont="1" applyBorder="1" applyAlignment="1"/>
    <xf numFmtId="0" fontId="74" fillId="0" borderId="0" xfId="0" applyFont="1" applyBorder="1" applyAlignment="1">
      <alignment horizontal="left" vertical="center"/>
    </xf>
    <xf numFmtId="0" fontId="74" fillId="0" borderId="42" xfId="0" applyFont="1" applyBorder="1" applyAlignment="1">
      <alignment horizontal="left" vertical="center"/>
    </xf>
    <xf numFmtId="173" fontId="81" fillId="0" borderId="38" xfId="65" applyNumberFormat="1" applyFont="1" applyBorder="1" applyAlignment="1">
      <alignment horizontal="right"/>
    </xf>
    <xf numFmtId="0" fontId="74" fillId="0" borderId="40" xfId="0" applyFont="1" applyBorder="1" applyAlignment="1">
      <alignment horizontal="center" vertical="top" wrapText="1"/>
    </xf>
    <xf numFmtId="0" fontId="74" fillId="0" borderId="41" xfId="0" applyFont="1" applyBorder="1" applyAlignment="1">
      <alignment horizontal="center" vertical="top" wrapText="1"/>
    </xf>
    <xf numFmtId="0" fontId="75" fillId="0" borderId="30" xfId="0" applyFont="1" applyBorder="1" applyAlignment="1">
      <alignment horizontal="left" vertical="center"/>
    </xf>
    <xf numFmtId="0" fontId="74" fillId="0" borderId="41" xfId="0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0" fontId="71" fillId="0" borderId="45" xfId="0" applyFont="1" applyBorder="1" applyAlignment="1">
      <alignment horizontal="left" vertical="center"/>
    </xf>
    <xf numFmtId="0" fontId="71" fillId="0" borderId="40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left" vertical="center"/>
    </xf>
    <xf numFmtId="172" fontId="71" fillId="0" borderId="38" xfId="65" applyNumberFormat="1" applyFont="1" applyBorder="1" applyAlignment="1">
      <alignment horizontal="right" vertical="top" wrapText="1"/>
    </xf>
    <xf numFmtId="0" fontId="71" fillId="0" borderId="30" xfId="0" applyFont="1" applyBorder="1" applyAlignment="1">
      <alignment horizontal="center" vertical="top" wrapText="1"/>
    </xf>
    <xf numFmtId="0" fontId="75" fillId="0" borderId="29" xfId="0" applyFont="1" applyBorder="1" applyAlignment="1">
      <alignment horizontal="left" vertical="center"/>
    </xf>
    <xf numFmtId="0" fontId="74" fillId="0" borderId="34" xfId="0" applyFont="1" applyBorder="1" applyAlignment="1">
      <alignment vertical="center"/>
    </xf>
    <xf numFmtId="0" fontId="74" fillId="0" borderId="45" xfId="0" applyFont="1" applyBorder="1" applyAlignment="1">
      <alignment vertical="center"/>
    </xf>
    <xf numFmtId="172" fontId="76" fillId="0" borderId="38" xfId="65" applyNumberFormat="1" applyFont="1" applyBorder="1" applyAlignment="1">
      <alignment horizontal="right" vertical="center" wrapText="1"/>
    </xf>
    <xf numFmtId="0" fontId="75" fillId="0" borderId="29" xfId="0" applyFont="1" applyBorder="1" applyAlignment="1">
      <alignment vertical="center"/>
    </xf>
    <xf numFmtId="0" fontId="74" fillId="0" borderId="41" xfId="0" applyFont="1" applyBorder="1" applyAlignment="1">
      <alignment vertical="center"/>
    </xf>
    <xf numFmtId="172" fontId="76" fillId="0" borderId="18" xfId="65" applyNumberFormat="1" applyFont="1" applyBorder="1" applyAlignment="1">
      <alignment horizontal="right" vertical="center" wrapText="1"/>
    </xf>
    <xf numFmtId="0" fontId="71" fillId="0" borderId="46" xfId="0" applyFont="1" applyBorder="1" applyAlignment="1">
      <alignment vertical="top" wrapText="1"/>
    </xf>
    <xf numFmtId="0" fontId="71" fillId="0" borderId="43" xfId="0" applyFont="1" applyBorder="1" applyAlignment="1">
      <alignment vertical="top" wrapText="1"/>
    </xf>
    <xf numFmtId="0" fontId="71" fillId="0" borderId="12" xfId="0" applyFont="1" applyBorder="1" applyAlignment="1"/>
    <xf numFmtId="172" fontId="81" fillId="0" borderId="19" xfId="65" applyNumberFormat="1" applyFont="1" applyBorder="1" applyAlignment="1"/>
    <xf numFmtId="0" fontId="71" fillId="0" borderId="40" xfId="0" applyFont="1" applyBorder="1" applyAlignment="1">
      <alignment vertical="top" wrapText="1"/>
    </xf>
    <xf numFmtId="0" fontId="71" fillId="0" borderId="41" xfId="0" applyFont="1" applyBorder="1" applyAlignment="1">
      <alignment vertical="top" wrapText="1"/>
    </xf>
    <xf numFmtId="0" fontId="71" fillId="0" borderId="30" xfId="0" applyFont="1" applyBorder="1" applyAlignment="1"/>
    <xf numFmtId="0" fontId="74" fillId="37" borderId="0" xfId="0" applyFont="1" applyFill="1" applyBorder="1" applyAlignment="1">
      <alignment vertical="center"/>
    </xf>
    <xf numFmtId="172" fontId="79" fillId="37" borderId="0" xfId="65" applyNumberFormat="1" applyFont="1" applyFill="1" applyBorder="1" applyAlignment="1">
      <alignment vertical="center" wrapText="1"/>
    </xf>
    <xf numFmtId="0" fontId="74" fillId="37" borderId="40" xfId="0" applyFont="1" applyFill="1" applyBorder="1" applyAlignment="1">
      <alignment horizontal="center" vertical="top" wrapText="1"/>
    </xf>
    <xf numFmtId="0" fontId="74" fillId="37" borderId="41" xfId="0" applyFont="1" applyFill="1" applyBorder="1" applyAlignment="1">
      <alignment horizontal="center" vertical="top" wrapText="1"/>
    </xf>
    <xf numFmtId="0" fontId="77" fillId="37" borderId="30" xfId="0" applyFont="1" applyFill="1" applyBorder="1" applyAlignment="1">
      <alignment vertical="center"/>
    </xf>
    <xf numFmtId="0" fontId="74" fillId="37" borderId="30" xfId="0" applyFont="1" applyFill="1" applyBorder="1" applyAlignment="1">
      <alignment vertical="center"/>
    </xf>
    <xf numFmtId="172" fontId="79" fillId="37" borderId="30" xfId="65" applyNumberFormat="1" applyFont="1" applyFill="1" applyBorder="1" applyAlignment="1">
      <alignment vertical="center" wrapText="1"/>
    </xf>
    <xf numFmtId="0" fontId="71" fillId="0" borderId="42" xfId="0" applyFont="1" applyBorder="1" applyAlignment="1"/>
    <xf numFmtId="172" fontId="81" fillId="0" borderId="16" xfId="65" applyNumberFormat="1" applyFont="1" applyBorder="1" applyAlignment="1"/>
    <xf numFmtId="172" fontId="81" fillId="0" borderId="18" xfId="65" applyNumberFormat="1" applyFont="1" applyBorder="1" applyAlignment="1"/>
    <xf numFmtId="0" fontId="74" fillId="0" borderId="34" xfId="0" applyFont="1" applyBorder="1" applyAlignment="1"/>
    <xf numFmtId="0" fontId="71" fillId="0" borderId="45" xfId="0" applyFont="1" applyBorder="1" applyAlignment="1"/>
    <xf numFmtId="172" fontId="81" fillId="0" borderId="38" xfId="65" applyNumberFormat="1" applyFont="1" applyBorder="1" applyAlignment="1"/>
    <xf numFmtId="172" fontId="81" fillId="0" borderId="42" xfId="65" applyNumberFormat="1" applyFont="1" applyBorder="1" applyAlignment="1"/>
    <xf numFmtId="172" fontId="81" fillId="0" borderId="41" xfId="65" applyNumberFormat="1" applyFont="1" applyBorder="1" applyAlignment="1"/>
    <xf numFmtId="0" fontId="71" fillId="0" borderId="12" xfId="0" applyFont="1" applyBorder="1" applyAlignment="1">
      <alignment horizontal="left" vertical="center"/>
    </xf>
    <xf numFmtId="0" fontId="71" fillId="0" borderId="43" xfId="0" applyFont="1" applyBorder="1" applyAlignment="1">
      <alignment horizontal="left" vertical="center"/>
    </xf>
    <xf numFmtId="0" fontId="71" fillId="0" borderId="44" xfId="0" applyFont="1" applyBorder="1" applyAlignment="1">
      <alignment vertical="top" wrapText="1"/>
    </xf>
    <xf numFmtId="0" fontId="71" fillId="0" borderId="45" xfId="0" applyFont="1" applyBorder="1" applyAlignment="1">
      <alignment vertical="top" wrapText="1"/>
    </xf>
    <xf numFmtId="10" fontId="81" fillId="0" borderId="38" xfId="311" applyNumberFormat="1" applyFont="1" applyBorder="1" applyAlignment="1">
      <alignment horizontal="right"/>
    </xf>
    <xf numFmtId="0" fontId="71" fillId="0" borderId="41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172" fontId="81" fillId="0" borderId="38" xfId="65" applyNumberFormat="1" applyFont="1" applyBorder="1" applyAlignment="1">
      <alignment vertical="center" wrapText="1"/>
    </xf>
    <xf numFmtId="0" fontId="75" fillId="0" borderId="30" xfId="0" applyFont="1" applyBorder="1" applyAlignment="1">
      <alignment vertical="center"/>
    </xf>
    <xf numFmtId="172" fontId="81" fillId="0" borderId="18" xfId="65" applyNumberFormat="1" applyFont="1" applyBorder="1" applyAlignment="1">
      <alignment vertical="center" wrapText="1"/>
    </xf>
    <xf numFmtId="0" fontId="71" fillId="0" borderId="43" xfId="0" applyFont="1" applyBorder="1" applyAlignment="1">
      <alignment horizontal="justify" vertical="top"/>
    </xf>
    <xf numFmtId="0" fontId="71" fillId="0" borderId="47" xfId="0" applyFont="1" applyBorder="1" applyAlignment="1">
      <alignment vertical="top" wrapText="1"/>
    </xf>
    <xf numFmtId="0" fontId="71" fillId="0" borderId="48" xfId="0" applyFont="1" applyBorder="1" applyAlignment="1">
      <alignment vertical="top" wrapText="1"/>
    </xf>
    <xf numFmtId="0" fontId="71" fillId="0" borderId="49" xfId="0" applyFont="1" applyBorder="1" applyAlignment="1"/>
    <xf numFmtId="0" fontId="71" fillId="0" borderId="48" xfId="0" applyFont="1" applyBorder="1" applyAlignment="1"/>
    <xf numFmtId="0" fontId="76" fillId="0" borderId="0" xfId="0" applyFont="1" applyBorder="1" applyAlignment="1">
      <alignment wrapText="1"/>
    </xf>
    <xf numFmtId="0" fontId="71" fillId="0" borderId="0" xfId="0" applyFont="1" applyBorder="1" applyAlignment="1">
      <alignment wrapText="1"/>
    </xf>
    <xf numFmtId="0" fontId="76" fillId="0" borderId="0" xfId="0" applyFont="1" applyAlignment="1"/>
    <xf numFmtId="0" fontId="76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1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/>
    </xf>
    <xf numFmtId="0" fontId="83" fillId="0" borderId="0" xfId="0" applyFont="1" applyAlignment="1">
      <alignment horizontal="center" vertical="top" wrapText="1"/>
    </xf>
    <xf numFmtId="0" fontId="71" fillId="0" borderId="0" xfId="0" applyFont="1" applyAlignment="1">
      <alignment vertical="top" wrapText="1"/>
    </xf>
    <xf numFmtId="0" fontId="84" fillId="0" borderId="0" xfId="0" applyFont="1"/>
    <xf numFmtId="174" fontId="45" fillId="0" borderId="0" xfId="0" applyNumberFormat="1" applyFont="1" applyAlignment="1">
      <alignment horizontal="left"/>
    </xf>
    <xf numFmtId="0" fontId="71" fillId="0" borderId="0" xfId="0" applyFont="1" applyFill="1"/>
    <xf numFmtId="175" fontId="46" fillId="0" borderId="0" xfId="0" applyNumberFormat="1" applyFont="1" applyAlignment="1">
      <alignment horizontal="left"/>
    </xf>
    <xf numFmtId="0" fontId="74" fillId="0" borderId="0" xfId="0" applyFont="1" applyFill="1"/>
    <xf numFmtId="174" fontId="75" fillId="37" borderId="18" xfId="0" applyNumberFormat="1" applyFont="1" applyFill="1" applyBorder="1" applyAlignment="1">
      <alignment horizontal="center"/>
    </xf>
    <xf numFmtId="176" fontId="85" fillId="0" borderId="0" xfId="303" applyNumberFormat="1" applyFont="1" applyAlignment="1" applyProtection="1">
      <alignment horizontal="center"/>
      <protection locked="0"/>
    </xf>
    <xf numFmtId="175" fontId="71" fillId="0" borderId="0" xfId="0" applyNumberFormat="1" applyFont="1"/>
    <xf numFmtId="172" fontId="7" fillId="37" borderId="39" xfId="65" applyNumberFormat="1" applyFont="1" applyFill="1" applyBorder="1" applyAlignment="1"/>
    <xf numFmtId="172" fontId="7" fillId="37" borderId="50" xfId="65" applyNumberFormat="1" applyFont="1" applyFill="1" applyBorder="1" applyAlignment="1"/>
    <xf numFmtId="172" fontId="6" fillId="0" borderId="39" xfId="65" applyNumberFormat="1" applyFont="1" applyBorder="1" applyAlignment="1"/>
    <xf numFmtId="172" fontId="7" fillId="0" borderId="50" xfId="65" applyNumberFormat="1" applyFont="1" applyBorder="1" applyAlignment="1"/>
    <xf numFmtId="172" fontId="10" fillId="0" borderId="51" xfId="65" applyNumberFormat="1" applyFont="1" applyBorder="1" applyAlignment="1">
      <alignment horizontal="right"/>
    </xf>
    <xf numFmtId="172" fontId="53" fillId="0" borderId="39" xfId="65" applyNumberFormat="1" applyFont="1" applyBorder="1" applyAlignment="1">
      <alignment horizontal="right"/>
    </xf>
    <xf numFmtId="172" fontId="54" fillId="0" borderId="52" xfId="65" applyNumberFormat="1" applyFont="1" applyBorder="1" applyAlignment="1">
      <alignment vertical="top" wrapText="1"/>
    </xf>
    <xf numFmtId="172" fontId="55" fillId="0" borderId="50" xfId="65" applyNumberFormat="1" applyFont="1" applyBorder="1" applyAlignment="1">
      <alignment vertical="center" wrapText="1"/>
    </xf>
    <xf numFmtId="172" fontId="10" fillId="0" borderId="50" xfId="65" applyNumberFormat="1" applyFont="1" applyBorder="1" applyAlignment="1"/>
    <xf numFmtId="172" fontId="6" fillId="37" borderId="39" xfId="65" applyNumberFormat="1" applyFont="1" applyFill="1" applyBorder="1" applyAlignment="1">
      <alignment vertical="center" wrapText="1"/>
    </xf>
    <xf numFmtId="172" fontId="6" fillId="37" borderId="50" xfId="65" applyNumberFormat="1" applyFont="1" applyFill="1" applyBorder="1" applyAlignment="1">
      <alignment vertical="center" wrapText="1"/>
    </xf>
    <xf numFmtId="172" fontId="10" fillId="0" borderId="39" xfId="65" applyNumberFormat="1" applyFont="1" applyBorder="1" applyAlignment="1"/>
    <xf numFmtId="172" fontId="10" fillId="0" borderId="53" xfId="65" applyNumberFormat="1" applyFont="1" applyBorder="1" applyAlignment="1"/>
    <xf numFmtId="10" fontId="10" fillId="0" borderId="39" xfId="311" applyNumberFormat="1" applyFont="1" applyBorder="1" applyAlignment="1"/>
    <xf numFmtId="172" fontId="10" fillId="0" borderId="39" xfId="65" applyNumberFormat="1" applyFont="1" applyBorder="1" applyAlignment="1">
      <alignment vertical="center" wrapText="1"/>
    </xf>
    <xf numFmtId="172" fontId="10" fillId="0" borderId="50" xfId="65" applyNumberFormat="1" applyFont="1" applyBorder="1" applyAlignment="1">
      <alignment vertical="center" wrapText="1"/>
    </xf>
    <xf numFmtId="9" fontId="71" fillId="0" borderId="0" xfId="311" applyFont="1"/>
    <xf numFmtId="164" fontId="81" fillId="0" borderId="18" xfId="65" applyNumberFormat="1" applyFont="1" applyBorder="1" applyAlignment="1">
      <alignment horizontal="right"/>
    </xf>
    <xf numFmtId="164" fontId="10" fillId="0" borderId="50" xfId="65" applyNumberFormat="1" applyFont="1" applyBorder="1" applyAlignment="1">
      <alignment horizontal="right"/>
    </xf>
    <xf numFmtId="39" fontId="81" fillId="0" borderId="54" xfId="64" applyNumberFormat="1" applyFont="1" applyBorder="1" applyAlignment="1">
      <alignment horizontal="right"/>
    </xf>
    <xf numFmtId="10" fontId="81" fillId="0" borderId="38" xfId="311" applyNumberFormat="1" applyFont="1" applyBorder="1" applyAlignment="1"/>
    <xf numFmtId="10" fontId="81" fillId="0" borderId="18" xfId="311" applyNumberFormat="1" applyFont="1" applyBorder="1" applyAlignment="1"/>
    <xf numFmtId="10" fontId="10" fillId="0" borderId="50" xfId="311" applyNumberFormat="1" applyFont="1" applyBorder="1" applyAlignment="1"/>
    <xf numFmtId="172" fontId="10" fillId="0" borderId="50" xfId="65" applyNumberFormat="1" applyFont="1" applyBorder="1" applyAlignment="1">
      <alignment horizontal="right"/>
    </xf>
    <xf numFmtId="173" fontId="10" fillId="0" borderId="39" xfId="65" applyNumberFormat="1" applyFont="1" applyBorder="1" applyAlignment="1">
      <alignment horizontal="right"/>
    </xf>
    <xf numFmtId="172" fontId="84" fillId="0" borderId="16" xfId="65" applyNumberFormat="1" applyFont="1" applyBorder="1" applyAlignment="1">
      <alignment horizontal="right"/>
    </xf>
    <xf numFmtId="172" fontId="81" fillId="0" borderId="18" xfId="65" applyNumberFormat="1" applyFont="1" applyBorder="1" applyAlignment="1">
      <alignment horizontal="right"/>
    </xf>
    <xf numFmtId="39" fontId="81" fillId="0" borderId="18" xfId="64" applyNumberFormat="1" applyFont="1" applyBorder="1" applyAlignment="1">
      <alignment horizontal="right"/>
    </xf>
    <xf numFmtId="173" fontId="81" fillId="0" borderId="52" xfId="65" applyNumberFormat="1" applyFont="1" applyBorder="1" applyAlignment="1">
      <alignment horizontal="right"/>
    </xf>
    <xf numFmtId="172" fontId="55" fillId="0" borderId="52" xfId="65" applyNumberFormat="1" applyFont="1" applyBorder="1" applyAlignment="1">
      <alignment vertical="center" wrapText="1"/>
    </xf>
    <xf numFmtId="172" fontId="81" fillId="0" borderId="60" xfId="65" applyNumberFormat="1" applyFont="1" applyBorder="1" applyAlignment="1"/>
    <xf numFmtId="172" fontId="81" fillId="0" borderId="61" xfId="65" applyNumberFormat="1" applyFont="1" applyBorder="1" applyAlignment="1"/>
    <xf numFmtId="172" fontId="71" fillId="0" borderId="0" xfId="0" applyNumberFormat="1" applyFont="1" applyFill="1"/>
    <xf numFmtId="172" fontId="10" fillId="0" borderId="19" xfId="65" applyNumberFormat="1" applyFont="1" applyFill="1" applyBorder="1" applyAlignment="1">
      <alignment horizontal="right"/>
    </xf>
    <xf numFmtId="174" fontId="75" fillId="37" borderId="54" xfId="0" applyNumberFormat="1" applyFont="1" applyFill="1" applyBorder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164" fontId="71" fillId="0" borderId="0" xfId="0" applyNumberFormat="1" applyFont="1"/>
    <xf numFmtId="43" fontId="71" fillId="0" borderId="0" xfId="64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6" fontId="61" fillId="32" borderId="0" xfId="64" applyNumberFormat="1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/>
    </xf>
    <xf numFmtId="43" fontId="61" fillId="0" borderId="0" xfId="64" applyFont="1" applyAlignment="1">
      <alignment horizontal="center" vertical="center"/>
    </xf>
    <xf numFmtId="43" fontId="61" fillId="32" borderId="0" xfId="64" applyFont="1" applyFill="1" applyAlignment="1" applyProtection="1">
      <alignment horizontal="left" vertical="center"/>
      <protection locked="0"/>
    </xf>
    <xf numFmtId="43" fontId="61" fillId="32" borderId="0" xfId="64" applyFont="1" applyFill="1" applyAlignment="1" applyProtection="1">
      <alignment horizontal="center" vertical="center"/>
      <protection locked="0"/>
    </xf>
    <xf numFmtId="0" fontId="63" fillId="0" borderId="0" xfId="0" applyFont="1" applyAlignment="1">
      <alignment horizontal="center"/>
    </xf>
    <xf numFmtId="15" fontId="61" fillId="38" borderId="0" xfId="69" applyNumberFormat="1" applyFont="1" applyFill="1" applyAlignment="1" applyProtection="1">
      <alignment horizontal="center"/>
      <protection locked="0"/>
    </xf>
    <xf numFmtId="43" fontId="61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9" fillId="34" borderId="0" xfId="0" applyFont="1" applyFill="1" applyAlignment="1">
      <alignment horizontal="center"/>
    </xf>
    <xf numFmtId="0" fontId="59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4" fillId="0" borderId="44" xfId="0" applyFont="1" applyBorder="1" applyAlignment="1">
      <alignment horizontal="center" vertical="top" wrapText="1"/>
    </xf>
    <xf numFmtId="0" fontId="7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74" fillId="0" borderId="0" xfId="0" applyFont="1" applyBorder="1" applyAlignment="1">
      <alignment horizontal="center" vertical="top" wrapText="1"/>
    </xf>
    <xf numFmtId="0" fontId="74" fillId="0" borderId="59" xfId="0" applyFont="1" applyBorder="1" applyAlignment="1">
      <alignment horizontal="center" vertical="top" wrapText="1"/>
    </xf>
    <xf numFmtId="0" fontId="74" fillId="0" borderId="42" xfId="0" applyFont="1" applyBorder="1" applyAlignment="1">
      <alignment horizontal="center" vertical="top" wrapText="1"/>
    </xf>
    <xf numFmtId="0" fontId="50" fillId="0" borderId="2" xfId="0" applyFont="1" applyBorder="1" applyAlignment="1">
      <alignment horizontal="left" vertical="center" wrapText="1"/>
    </xf>
    <xf numFmtId="0" fontId="71" fillId="0" borderId="42" xfId="0" applyFont="1" applyBorder="1" applyAlignment="1">
      <alignment horizontal="left" vertical="center" wrapText="1"/>
    </xf>
    <xf numFmtId="0" fontId="71" fillId="0" borderId="30" xfId="0" applyFont="1" applyBorder="1" applyAlignment="1">
      <alignment horizontal="left" vertical="center" wrapText="1"/>
    </xf>
    <xf numFmtId="0" fontId="71" fillId="0" borderId="41" xfId="0" applyFont="1" applyBorder="1" applyAlignment="1">
      <alignment horizontal="left" vertical="center" wrapText="1"/>
    </xf>
    <xf numFmtId="0" fontId="71" fillId="0" borderId="44" xfId="0" applyFont="1" applyBorder="1" applyAlignment="1">
      <alignment horizontal="center" vertical="top" wrapText="1"/>
    </xf>
    <xf numFmtId="0" fontId="71" fillId="0" borderId="45" xfId="0" applyFont="1" applyBorder="1" applyAlignment="1">
      <alignment horizontal="center" vertical="top" wrapText="1"/>
    </xf>
    <xf numFmtId="0" fontId="71" fillId="0" borderId="59" xfId="0" applyFont="1" applyBorder="1" applyAlignment="1">
      <alignment horizontal="center" vertical="top" wrapText="1"/>
    </xf>
    <xf numFmtId="0" fontId="71" fillId="0" borderId="42" xfId="0" applyFont="1" applyBorder="1" applyAlignment="1">
      <alignment horizontal="center" vertical="top" wrapText="1"/>
    </xf>
    <xf numFmtId="0" fontId="74" fillId="37" borderId="44" xfId="0" applyFont="1" applyFill="1" applyBorder="1" applyAlignment="1">
      <alignment horizontal="center" vertical="top" wrapText="1"/>
    </xf>
    <xf numFmtId="0" fontId="74" fillId="37" borderId="45" xfId="0" applyFont="1" applyFill="1" applyBorder="1" applyAlignment="1">
      <alignment horizontal="center" vertical="top" wrapText="1"/>
    </xf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4" fillId="0" borderId="0" xfId="0" applyFont="1" applyAlignment="1">
      <alignment horizontal="left"/>
    </xf>
    <xf numFmtId="0" fontId="76" fillId="37" borderId="55" xfId="0" applyFont="1" applyFill="1" applyBorder="1" applyAlignment="1">
      <alignment horizontal="center"/>
    </xf>
    <xf numFmtId="0" fontId="76" fillId="37" borderId="56" xfId="0" applyFont="1" applyFill="1" applyBorder="1" applyAlignment="1">
      <alignment horizontal="center"/>
    </xf>
    <xf numFmtId="0" fontId="76" fillId="37" borderId="57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5" fillId="37" borderId="58" xfId="0" applyFont="1" applyFill="1" applyBorder="1" applyAlignment="1">
      <alignment horizontal="center"/>
    </xf>
    <xf numFmtId="0" fontId="75" fillId="37" borderId="45" xfId="0" applyFont="1" applyFill="1" applyBorder="1" applyAlignment="1">
      <alignment horizontal="center"/>
    </xf>
    <xf numFmtId="0" fontId="74" fillId="37" borderId="44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74" fillId="0" borderId="44" xfId="0" applyFont="1" applyBorder="1" applyAlignment="1">
      <alignment horizontal="center"/>
    </xf>
    <xf numFmtId="0" fontId="74" fillId="0" borderId="45" xfId="0" applyFont="1" applyBorder="1" applyAlignment="1">
      <alignment horizontal="center"/>
    </xf>
    <xf numFmtId="0" fontId="76" fillId="0" borderId="46" xfId="0" applyFont="1" applyBorder="1" applyAlignment="1">
      <alignment horizontal="center"/>
    </xf>
    <xf numFmtId="0" fontId="76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46" xfId="0" applyFont="1" applyBorder="1" applyAlignment="1">
      <alignment horizontal="center" vertical="top" wrapText="1"/>
    </xf>
    <xf numFmtId="0" fontId="76" fillId="0" borderId="43" xfId="0" applyFont="1" applyBorder="1" applyAlignment="1">
      <alignment horizontal="center" vertical="top" wrapText="1"/>
    </xf>
    <xf numFmtId="0" fontId="86" fillId="0" borderId="0" xfId="0" applyFont="1" applyAlignment="1">
      <alignment horizontal="center"/>
    </xf>
    <xf numFmtId="0" fontId="44" fillId="0" borderId="0" xfId="0" applyFont="1" applyFill="1" applyAlignment="1">
      <alignment horizontal="center"/>
    </xf>
    <xf numFmtId="0" fontId="81" fillId="0" borderId="0" xfId="0" applyFont="1" applyFill="1" applyAlignment="1">
      <alignment horizontal="center"/>
    </xf>
    <xf numFmtId="0" fontId="80" fillId="0" borderId="0" xfId="0" applyFont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28" t="s">
        <v>23</v>
      </c>
      <c r="N3" s="335"/>
      <c r="O3" s="342" t="s">
        <v>24</v>
      </c>
      <c r="P3" s="343"/>
      <c r="Q3" s="328" t="s">
        <v>5</v>
      </c>
      <c r="R3" s="328"/>
      <c r="S3" s="335"/>
      <c r="T3" s="330"/>
      <c r="U3" s="337" t="s">
        <v>26</v>
      </c>
      <c r="V3" s="338"/>
      <c r="W3" s="339" t="s">
        <v>25</v>
      </c>
    </row>
    <row r="4" spans="1:23" ht="12.75" customHeight="1">
      <c r="A4" s="335" t="s">
        <v>27</v>
      </c>
      <c r="B4" s="328" t="s">
        <v>28</v>
      </c>
      <c r="C4" s="328" t="s">
        <v>29</v>
      </c>
      <c r="D4" s="328" t="s">
        <v>30</v>
      </c>
      <c r="E4" s="328" t="s">
        <v>31</v>
      </c>
      <c r="F4" s="328" t="s">
        <v>32</v>
      </c>
      <c r="G4" s="328" t="s">
        <v>33</v>
      </c>
      <c r="H4" s="331" t="s">
        <v>52</v>
      </c>
      <c r="I4" s="328" t="s">
        <v>34</v>
      </c>
      <c r="J4" s="330"/>
      <c r="K4" s="328" t="s">
        <v>35</v>
      </c>
      <c r="L4" s="328" t="s">
        <v>36</v>
      </c>
      <c r="M4" s="328" t="s">
        <v>35</v>
      </c>
      <c r="N4" s="328" t="s">
        <v>37</v>
      </c>
      <c r="O4" s="328" t="s">
        <v>35</v>
      </c>
      <c r="P4" s="328" t="s">
        <v>37</v>
      </c>
      <c r="Q4" s="328" t="s">
        <v>38</v>
      </c>
      <c r="R4" s="328" t="s">
        <v>39</v>
      </c>
      <c r="S4" s="328" t="s">
        <v>36</v>
      </c>
      <c r="T4" s="328" t="s">
        <v>39</v>
      </c>
      <c r="U4" s="331" t="s">
        <v>36</v>
      </c>
      <c r="V4" s="328" t="s">
        <v>39</v>
      </c>
      <c r="W4" s="340"/>
    </row>
    <row r="5" spans="1:23">
      <c r="A5" s="330"/>
      <c r="B5" s="330"/>
      <c r="C5" s="330"/>
      <c r="D5" s="330"/>
      <c r="E5" s="330"/>
      <c r="F5" s="330"/>
      <c r="G5" s="330"/>
      <c r="H5" s="332"/>
      <c r="I5" s="106" t="s">
        <v>40</v>
      </c>
      <c r="J5" s="106" t="s">
        <v>41</v>
      </c>
      <c r="K5" s="330"/>
      <c r="L5" s="330"/>
      <c r="M5" s="330"/>
      <c r="N5" s="330"/>
      <c r="O5" s="330"/>
      <c r="P5" s="330"/>
      <c r="Q5" s="329"/>
      <c r="R5" s="329"/>
      <c r="S5" s="330"/>
      <c r="T5" s="329"/>
      <c r="U5" s="332"/>
      <c r="V5" s="336"/>
      <c r="W5" s="34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33" t="s">
        <v>5</v>
      </c>
      <c r="B179" s="33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49" t="s">
        <v>210</v>
      </c>
      <c r="B1" s="349"/>
      <c r="C1" s="349"/>
      <c r="D1" s="349"/>
      <c r="E1" s="349"/>
      <c r="F1" s="349"/>
      <c r="G1" s="34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0" t="e">
        <f>#REF!</f>
        <v>#REF!</v>
      </c>
      <c r="C2" s="351"/>
      <c r="D2" s="35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48"/>
      <c r="C3" s="348"/>
      <c r="D3" s="34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44">
        <v>41948</v>
      </c>
      <c r="C4" s="344"/>
      <c r="D4" s="34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44">
        <v>41949</v>
      </c>
      <c r="C5" s="344"/>
      <c r="D5" s="34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48">
        <v>111000</v>
      </c>
      <c r="C6" s="348"/>
      <c r="D6" s="34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46">
        <f>+$B$6*$F$7/$C$7</f>
        <v>111000</v>
      </c>
      <c r="C8" s="346"/>
      <c r="D8" s="34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44" t="s">
        <v>226</v>
      </c>
      <c r="C9" s="344"/>
      <c r="D9" s="34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48" t="e">
        <f>VLOOKUP(I11,#REF!,4,0)*1000</f>
        <v>#REF!</v>
      </c>
      <c r="C11" s="348"/>
      <c r="D11" s="34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46" t="e">
        <f>+ ROUND((B11-B19)*F10/C10,0)</f>
        <v>#REF!</v>
      </c>
      <c r="C12" s="346"/>
      <c r="D12" s="34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47" t="s">
        <v>212</v>
      </c>
      <c r="C13" s="347"/>
      <c r="D13" s="34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46">
        <f>+IF($E$13=1,ROUNDDOWN($B$8*$F$10/$C$10,0),IF(MROUND($B$8*$F$10/$C$10,10)-($B$8*$F$10/$C$10)&gt;0,MROUND($B$8*$F$10/$C$10,10)-10,MROUND($B$8*$F$10/$C$10,10)))</f>
        <v>55500</v>
      </c>
      <c r="C14" s="346"/>
      <c r="D14" s="34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46">
        <f>ROUNDDOWN($B$8*$F$10/$C$10,0)-B14</f>
        <v>0</v>
      </c>
      <c r="C15" s="346"/>
      <c r="D15" s="34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47" t="s">
        <v>223</v>
      </c>
      <c r="C16" s="347"/>
      <c r="D16" s="34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48">
        <v>10000</v>
      </c>
      <c r="C17" s="348"/>
      <c r="D17" s="34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46">
        <f>+IF($E$16=1,B17*B15,0)</f>
        <v>0</v>
      </c>
      <c r="C18" s="346"/>
      <c r="D18" s="34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48">
        <v>10000</v>
      </c>
      <c r="C19" s="348"/>
      <c r="D19" s="34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46">
        <f>+B19*B14</f>
        <v>555000000</v>
      </c>
      <c r="C20" s="346"/>
      <c r="D20" s="34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44"/>
      <c r="C21" s="344"/>
      <c r="D21" s="34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45" t="s">
        <v>241</v>
      </c>
      <c r="F23" s="345"/>
      <c r="G23" s="34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53" t="s">
        <v>328</v>
      </c>
      <c r="F1" s="353"/>
      <c r="G1" s="354" t="s">
        <v>329</v>
      </c>
      <c r="H1" s="35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5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5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5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52" t="s">
        <v>398</v>
      </c>
      <c r="C62" s="352" t="s">
        <v>310</v>
      </c>
      <c r="D62" s="352" t="s">
        <v>403</v>
      </c>
      <c r="E62" s="356">
        <v>140130</v>
      </c>
      <c r="F62" s="356">
        <v>7</v>
      </c>
      <c r="G62" s="40">
        <v>215002</v>
      </c>
      <c r="H62" s="40">
        <v>0</v>
      </c>
    </row>
    <row r="63" spans="1:9" s="40" customFormat="1">
      <c r="B63" s="352"/>
      <c r="C63" s="352"/>
      <c r="D63" s="352"/>
      <c r="E63" s="356"/>
      <c r="F63" s="35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57" t="s">
        <v>20</v>
      </c>
      <c r="C32" s="357"/>
      <c r="D32" s="357"/>
      <c r="E32" s="357"/>
      <c r="F32" s="357"/>
      <c r="G32" s="35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57" t="s">
        <v>14</v>
      </c>
      <c r="C39" s="357"/>
      <c r="D39" s="357"/>
      <c r="E39" s="357"/>
      <c r="F39" s="357"/>
      <c r="G39" s="35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58"/>
      <c r="E43" s="359"/>
      <c r="F43" s="359"/>
      <c r="G43" s="35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77"/>
  <sheetViews>
    <sheetView tabSelected="1" topLeftCell="A6" zoomScale="90" zoomScaleNormal="90" workbookViewId="0">
      <selection activeCell="D17" sqref="D17"/>
    </sheetView>
  </sheetViews>
  <sheetFormatPr defaultRowHeight="1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15.75" customHeight="1">
      <c r="A1" s="366" t="s">
        <v>601</v>
      </c>
      <c r="B1" s="366"/>
      <c r="C1" s="366"/>
      <c r="D1" s="366"/>
      <c r="E1" s="366"/>
      <c r="F1" s="366"/>
    </row>
    <row r="2" spans="1:9" ht="15.75" customHeight="1">
      <c r="A2" s="400" t="s">
        <v>607</v>
      </c>
      <c r="B2" s="400"/>
      <c r="C2" s="400"/>
      <c r="D2" s="400"/>
      <c r="E2" s="400"/>
      <c r="F2" s="400"/>
    </row>
    <row r="3" spans="1:9" ht="25.5" customHeight="1">
      <c r="A3" s="403" t="s">
        <v>602</v>
      </c>
      <c r="B3" s="403"/>
      <c r="C3" s="403"/>
      <c r="D3" s="403"/>
      <c r="E3" s="403"/>
      <c r="F3" s="403"/>
    </row>
    <row r="4" spans="1:9" ht="26.25" customHeight="1">
      <c r="A4" s="404" t="s">
        <v>608</v>
      </c>
      <c r="B4" s="404"/>
      <c r="C4" s="404"/>
      <c r="D4" s="404"/>
      <c r="E4" s="404"/>
      <c r="F4" s="404"/>
    </row>
    <row r="5" spans="1:9" ht="15.75" customHeight="1">
      <c r="A5" s="162"/>
      <c r="B5" s="162"/>
      <c r="C5" s="162"/>
      <c r="D5" s="162"/>
      <c r="E5" s="162"/>
      <c r="F5" s="162"/>
    </row>
    <row r="6" spans="1:9" ht="15.75" customHeight="1">
      <c r="A6" s="366" t="s">
        <v>603</v>
      </c>
      <c r="B6" s="366"/>
      <c r="C6" s="366"/>
      <c r="D6" s="366"/>
      <c r="E6" s="366"/>
      <c r="F6" s="366"/>
    </row>
    <row r="7" spans="1:9" ht="15.75" customHeight="1">
      <c r="A7" s="366" t="s">
        <v>606</v>
      </c>
      <c r="B7" s="366"/>
      <c r="C7" s="366"/>
      <c r="D7" s="366"/>
      <c r="E7" s="366"/>
      <c r="F7" s="366"/>
    </row>
    <row r="8" spans="1:9" ht="15.75" customHeight="1">
      <c r="A8" s="405" t="str">
        <f>"(tuần từ ngày "&amp;TEXT(G8,"dd/mm/yyyy;@")&amp;" đến "&amp;TEXT(G9,"dd/mm/yyyy;@")&amp;" )"</f>
        <v>(tuần từ ngày 23/09/2020 đến 29/09/2020 )</v>
      </c>
      <c r="B8" s="405"/>
      <c r="C8" s="405"/>
      <c r="D8" s="405"/>
      <c r="E8" s="405"/>
      <c r="F8" s="405"/>
      <c r="G8" s="284">
        <v>44097</v>
      </c>
      <c r="I8" s="285"/>
    </row>
    <row r="9" spans="1:9" ht="15.75" customHeight="1">
      <c r="A9" s="401" t="str">
        <f>"(Reporting period: from "&amp;TEXT(G8,"dd/mm/yyyy;@")&amp;" to "&amp;TEXT(G9,"dd/mm/yyyy;@")&amp;" )"</f>
        <v>(Reporting period: from 23/09/2020 to 29/09/2020 )</v>
      </c>
      <c r="B9" s="402"/>
      <c r="C9" s="402"/>
      <c r="D9" s="402"/>
      <c r="E9" s="402"/>
      <c r="F9" s="402"/>
      <c r="G9" s="284">
        <v>44103</v>
      </c>
      <c r="I9" s="285"/>
    </row>
    <row r="10" spans="1:9" ht="15.75" customHeight="1">
      <c r="A10" s="163"/>
      <c r="B10" s="163"/>
      <c r="C10" s="163"/>
      <c r="D10" s="163"/>
      <c r="E10" s="163"/>
      <c r="F10" s="163"/>
    </row>
    <row r="11" spans="1:9" ht="15.75" customHeight="1">
      <c r="A11" s="164" t="s">
        <v>532</v>
      </c>
      <c r="B11" s="164"/>
      <c r="C11" s="164"/>
      <c r="D11" s="164" t="s">
        <v>611</v>
      </c>
      <c r="E11" s="165"/>
      <c r="F11" s="165"/>
    </row>
    <row r="12" spans="1:9" ht="15.75" customHeight="1">
      <c r="A12" s="166"/>
      <c r="B12" s="166" t="s">
        <v>533</v>
      </c>
      <c r="C12" s="166"/>
      <c r="D12" s="166" t="s">
        <v>612</v>
      </c>
      <c r="E12" s="165"/>
      <c r="F12" s="165"/>
    </row>
    <row r="13" spans="1:9" s="167" customFormat="1" ht="15.75" customHeight="1">
      <c r="A13" s="164" t="s">
        <v>534</v>
      </c>
      <c r="B13" s="164"/>
      <c r="C13" s="164"/>
      <c r="D13" s="164" t="s">
        <v>535</v>
      </c>
      <c r="E13" s="164"/>
    </row>
    <row r="14" spans="1:9" ht="15.75" customHeight="1">
      <c r="A14" s="165"/>
      <c r="B14" s="166" t="s">
        <v>536</v>
      </c>
      <c r="C14" s="165"/>
      <c r="D14" s="166" t="s">
        <v>537</v>
      </c>
      <c r="E14" s="165"/>
    </row>
    <row r="15" spans="1:9" s="167" customFormat="1" ht="15.75" customHeight="1">
      <c r="A15" s="164" t="s">
        <v>538</v>
      </c>
      <c r="B15" s="164"/>
      <c r="C15" s="164"/>
      <c r="D15" s="164" t="s">
        <v>604</v>
      </c>
    </row>
    <row r="16" spans="1:9" ht="15.75" customHeight="1">
      <c r="A16" s="165"/>
      <c r="B16" s="166" t="s">
        <v>539</v>
      </c>
      <c r="C16" s="165"/>
      <c r="D16" s="166" t="s">
        <v>605</v>
      </c>
    </row>
    <row r="17" spans="1:11" s="167" customFormat="1" ht="15.75" customHeight="1">
      <c r="A17" s="382" t="s">
        <v>540</v>
      </c>
      <c r="B17" s="382"/>
      <c r="C17" s="382"/>
      <c r="D17" s="279">
        <f>G9+1</f>
        <v>44104</v>
      </c>
      <c r="G17" s="282"/>
    </row>
    <row r="18" spans="1:11" ht="15.75" customHeight="1">
      <c r="A18" s="168"/>
      <c r="B18" s="169" t="s">
        <v>541</v>
      </c>
      <c r="C18" s="168"/>
      <c r="D18" s="281">
        <f>D17</f>
        <v>44104</v>
      </c>
      <c r="G18" s="280"/>
    </row>
    <row r="19" spans="1:11" ht="15.75" customHeight="1" thickBot="1">
      <c r="A19" s="170"/>
      <c r="B19" s="170"/>
      <c r="C19" s="170"/>
      <c r="D19" s="170"/>
      <c r="E19" s="170"/>
      <c r="F19" s="171" t="s">
        <v>542</v>
      </c>
    </row>
    <row r="20" spans="1:11" ht="15.75" customHeight="1">
      <c r="A20" s="383" t="s">
        <v>531</v>
      </c>
      <c r="B20" s="384"/>
      <c r="C20" s="385" t="s">
        <v>543</v>
      </c>
      <c r="D20" s="384"/>
      <c r="E20" s="172" t="s">
        <v>544</v>
      </c>
      <c r="F20" s="173" t="s">
        <v>610</v>
      </c>
      <c r="K20" s="174"/>
    </row>
    <row r="21" spans="1:11" ht="15.75" customHeight="1">
      <c r="A21" s="386" t="s">
        <v>27</v>
      </c>
      <c r="B21" s="387"/>
      <c r="C21" s="388" t="s">
        <v>330</v>
      </c>
      <c r="D21" s="389"/>
      <c r="E21" s="175" t="s">
        <v>545</v>
      </c>
      <c r="F21" s="176" t="s">
        <v>609</v>
      </c>
      <c r="K21" s="174"/>
    </row>
    <row r="22" spans="1:11" ht="15.75" customHeight="1">
      <c r="A22" s="177"/>
      <c r="B22" s="178"/>
      <c r="C22" s="179"/>
      <c r="D22" s="179"/>
      <c r="E22" s="283">
        <f>+F22+7</f>
        <v>44103</v>
      </c>
      <c r="F22" s="320">
        <f>+G8-1</f>
        <v>44096</v>
      </c>
      <c r="G22" s="280"/>
      <c r="K22" s="174"/>
    </row>
    <row r="23" spans="1:11" ht="15.75" customHeight="1">
      <c r="A23" s="390" t="s">
        <v>546</v>
      </c>
      <c r="B23" s="391"/>
      <c r="C23" s="180" t="s">
        <v>547</v>
      </c>
      <c r="D23" s="180"/>
      <c r="E23" s="181"/>
      <c r="F23" s="286"/>
      <c r="K23" s="182"/>
    </row>
    <row r="24" spans="1:11" ht="15.75" customHeight="1">
      <c r="A24" s="183"/>
      <c r="B24" s="184"/>
      <c r="C24" s="185" t="s">
        <v>548</v>
      </c>
      <c r="D24" s="186"/>
      <c r="E24" s="187"/>
      <c r="F24" s="287"/>
      <c r="H24" s="324"/>
      <c r="K24" s="182"/>
    </row>
    <row r="25" spans="1:11" ht="15.75" customHeight="1">
      <c r="A25" s="392" t="s">
        <v>549</v>
      </c>
      <c r="B25" s="393"/>
      <c r="C25" s="188" t="s">
        <v>550</v>
      </c>
      <c r="D25" s="189"/>
      <c r="E25" s="190"/>
      <c r="F25" s="288"/>
      <c r="H25" s="191"/>
      <c r="K25" s="182"/>
    </row>
    <row r="26" spans="1:11" ht="15.75" customHeight="1">
      <c r="A26" s="192"/>
      <c r="B26" s="193"/>
      <c r="C26" s="194" t="s">
        <v>551</v>
      </c>
      <c r="D26" s="195"/>
      <c r="E26" s="196"/>
      <c r="F26" s="289"/>
      <c r="H26" s="191"/>
      <c r="K26" s="182"/>
    </row>
    <row r="27" spans="1:11" ht="15.75" customHeight="1">
      <c r="A27" s="394"/>
      <c r="B27" s="395"/>
      <c r="C27" s="197" t="s">
        <v>552</v>
      </c>
      <c r="D27" s="198"/>
      <c r="E27" s="199">
        <f>F31</f>
        <v>56370627540</v>
      </c>
      <c r="F27" s="290">
        <v>56561303226.003868</v>
      </c>
      <c r="G27" s="205"/>
      <c r="H27" s="200"/>
      <c r="I27" s="205"/>
      <c r="K27" s="174"/>
    </row>
    <row r="28" spans="1:11" ht="15.75" customHeight="1">
      <c r="A28" s="396"/>
      <c r="B28" s="397"/>
      <c r="C28" s="201" t="s">
        <v>553</v>
      </c>
      <c r="D28" s="202"/>
      <c r="E28" s="303">
        <f>F32</f>
        <v>11274.12</v>
      </c>
      <c r="F28" s="304">
        <v>11312.26</v>
      </c>
      <c r="G28" s="323"/>
      <c r="H28" s="200"/>
      <c r="I28" s="205"/>
      <c r="K28" s="174"/>
    </row>
    <row r="29" spans="1:11" ht="15.75" customHeight="1">
      <c r="A29" s="392" t="s">
        <v>554</v>
      </c>
      <c r="B29" s="393"/>
      <c r="C29" s="188" t="s">
        <v>555</v>
      </c>
      <c r="D29" s="189"/>
      <c r="E29" s="311"/>
      <c r="F29" s="291"/>
      <c r="H29" s="200"/>
      <c r="I29" s="205"/>
      <c r="K29" s="174"/>
    </row>
    <row r="30" spans="1:11" ht="15.75" customHeight="1">
      <c r="A30" s="203"/>
      <c r="B30" s="204"/>
      <c r="C30" s="201" t="s">
        <v>556</v>
      </c>
      <c r="D30" s="195"/>
      <c r="E30" s="312"/>
      <c r="F30" s="309"/>
      <c r="H30" s="200"/>
      <c r="I30" s="205"/>
      <c r="K30" s="174"/>
    </row>
    <row r="31" spans="1:11" ht="15.75" customHeight="1">
      <c r="A31" s="398"/>
      <c r="B31" s="399"/>
      <c r="C31" s="197" t="s">
        <v>557</v>
      </c>
      <c r="D31" s="198"/>
      <c r="E31" s="319">
        <v>55547460372.003868</v>
      </c>
      <c r="F31" s="290">
        <v>56370627540</v>
      </c>
      <c r="G31" s="321"/>
      <c r="H31" s="200"/>
      <c r="I31" s="205"/>
      <c r="K31" s="206"/>
    </row>
    <row r="32" spans="1:11" ht="15.75" customHeight="1">
      <c r="A32" s="380"/>
      <c r="B32" s="381"/>
      <c r="C32" s="207" t="s">
        <v>558</v>
      </c>
      <c r="D32" s="195"/>
      <c r="E32" s="303">
        <f>ROUNDDOWN(E31/5000000,2)</f>
        <v>11109.49</v>
      </c>
      <c r="F32" s="304">
        <v>11274.12</v>
      </c>
      <c r="G32" s="322"/>
      <c r="H32" s="200"/>
      <c r="I32" s="205"/>
    </row>
    <row r="33" spans="1:9" ht="15.75" customHeight="1">
      <c r="A33" s="360" t="s">
        <v>559</v>
      </c>
      <c r="B33" s="361"/>
      <c r="C33" s="208" t="s">
        <v>560</v>
      </c>
      <c r="D33" s="209"/>
      <c r="E33" s="210"/>
      <c r="F33" s="310"/>
      <c r="G33" s="205"/>
      <c r="H33" s="200"/>
      <c r="I33" s="205"/>
    </row>
    <row r="34" spans="1:9" ht="15.75" customHeight="1">
      <c r="A34" s="211"/>
      <c r="B34" s="212"/>
      <c r="C34" s="213" t="s">
        <v>561</v>
      </c>
      <c r="D34" s="214"/>
      <c r="E34" s="313">
        <f>ROUND(E32-E28,2)</f>
        <v>-164.63</v>
      </c>
      <c r="F34" s="305">
        <v>-38.14</v>
      </c>
      <c r="G34" s="323"/>
      <c r="H34" s="200"/>
      <c r="I34" s="205"/>
    </row>
    <row r="35" spans="1:9" ht="15.75" customHeight="1">
      <c r="A35" s="374"/>
      <c r="B35" s="375"/>
      <c r="C35" s="215" t="s">
        <v>562</v>
      </c>
      <c r="D35" s="216"/>
      <c r="E35" s="210"/>
      <c r="F35" s="314"/>
      <c r="H35" s="200"/>
      <c r="I35" s="205"/>
    </row>
    <row r="36" spans="1:9" ht="15.75" customHeight="1">
      <c r="A36" s="217"/>
      <c r="B36" s="218"/>
      <c r="C36" s="213" t="s">
        <v>563</v>
      </c>
      <c r="D36" s="219"/>
      <c r="E36" s="313">
        <f>E34-E38</f>
        <v>-164.63</v>
      </c>
      <c r="F36" s="305">
        <v>-38.14</v>
      </c>
      <c r="H36" s="200"/>
      <c r="I36" s="205"/>
    </row>
    <row r="37" spans="1:9" ht="15.75" customHeight="1">
      <c r="A37" s="376"/>
      <c r="B37" s="377"/>
      <c r="C37" s="215" t="s">
        <v>564</v>
      </c>
      <c r="D37" s="216"/>
      <c r="E37" s="220"/>
      <c r="F37" s="292"/>
      <c r="H37" s="200"/>
      <c r="I37" s="205"/>
    </row>
    <row r="38" spans="1:9" ht="15.75" customHeight="1">
      <c r="A38" s="217"/>
      <c r="B38" s="221"/>
      <c r="C38" s="222" t="s">
        <v>565</v>
      </c>
      <c r="D38" s="219"/>
      <c r="E38" s="313"/>
      <c r="F38" s="305"/>
      <c r="H38" s="200"/>
      <c r="I38" s="205"/>
    </row>
    <row r="39" spans="1:9" ht="15.75" customHeight="1">
      <c r="A39" s="360" t="s">
        <v>566</v>
      </c>
      <c r="B39" s="367"/>
      <c r="C39" s="223" t="s">
        <v>567</v>
      </c>
      <c r="D39" s="224"/>
      <c r="E39" s="225"/>
      <c r="F39" s="315"/>
      <c r="H39" s="200"/>
      <c r="I39" s="205"/>
    </row>
    <row r="40" spans="1:9" ht="15.75" customHeight="1">
      <c r="A40" s="211"/>
      <c r="B40" s="212"/>
      <c r="C40" s="226" t="s">
        <v>568</v>
      </c>
      <c r="D40" s="227"/>
      <c r="E40" s="228"/>
      <c r="F40" s="293"/>
      <c r="H40" s="200"/>
      <c r="I40" s="205"/>
    </row>
    <row r="41" spans="1:9" ht="15.75" customHeight="1">
      <c r="A41" s="229"/>
      <c r="B41" s="230"/>
      <c r="C41" s="231" t="s">
        <v>569</v>
      </c>
      <c r="D41" s="198"/>
      <c r="E41" s="232">
        <v>64200046916</v>
      </c>
      <c r="F41" s="294">
        <v>64200046916</v>
      </c>
      <c r="G41" s="318"/>
      <c r="H41" s="200"/>
      <c r="I41" s="205"/>
    </row>
    <row r="42" spans="1:9" ht="15.75" customHeight="1">
      <c r="A42" s="233"/>
      <c r="B42" s="234"/>
      <c r="C42" s="235" t="s">
        <v>570</v>
      </c>
      <c r="D42" s="195"/>
      <c r="E42" s="199">
        <v>45496665384</v>
      </c>
      <c r="F42" s="294">
        <v>45496665384</v>
      </c>
      <c r="G42" s="318"/>
      <c r="H42" s="200"/>
      <c r="I42" s="205"/>
    </row>
    <row r="43" spans="1:9" ht="15.75" customHeight="1">
      <c r="A43" s="378" t="s">
        <v>571</v>
      </c>
      <c r="B43" s="379"/>
      <c r="C43" s="236" t="s">
        <v>572</v>
      </c>
      <c r="D43" s="236"/>
      <c r="E43" s="237"/>
      <c r="F43" s="295"/>
      <c r="H43" s="200"/>
      <c r="I43" s="205"/>
    </row>
    <row r="44" spans="1:9" ht="15.75" customHeight="1">
      <c r="A44" s="238"/>
      <c r="B44" s="239"/>
      <c r="C44" s="240" t="s">
        <v>573</v>
      </c>
      <c r="D44" s="241"/>
      <c r="E44" s="242"/>
      <c r="F44" s="296"/>
      <c r="H44" s="200"/>
      <c r="I44" s="205"/>
    </row>
    <row r="45" spans="1:9" ht="15.75" customHeight="1">
      <c r="A45" s="360" t="s">
        <v>574</v>
      </c>
      <c r="B45" s="361"/>
      <c r="C45" s="188" t="s">
        <v>575</v>
      </c>
      <c r="D45" s="243"/>
      <c r="E45" s="244">
        <f>F47</f>
        <v>5200</v>
      </c>
      <c r="F45" s="297">
        <v>5800</v>
      </c>
      <c r="G45" s="321"/>
      <c r="H45" s="200"/>
      <c r="I45" s="205"/>
    </row>
    <row r="46" spans="1:9" ht="15.75" customHeight="1">
      <c r="A46" s="217"/>
      <c r="B46" s="218"/>
      <c r="C46" s="194" t="s">
        <v>576</v>
      </c>
      <c r="D46" s="195"/>
      <c r="E46" s="245"/>
      <c r="F46" s="294"/>
      <c r="H46" s="200"/>
      <c r="I46" s="205"/>
    </row>
    <row r="47" spans="1:9" ht="15.75" customHeight="1">
      <c r="A47" s="360" t="s">
        <v>577</v>
      </c>
      <c r="B47" s="367"/>
      <c r="C47" s="246" t="s">
        <v>578</v>
      </c>
      <c r="D47" s="247"/>
      <c r="E47" s="248">
        <v>5300</v>
      </c>
      <c r="F47" s="297">
        <v>5200</v>
      </c>
      <c r="G47" s="321"/>
      <c r="H47" s="200"/>
      <c r="I47" s="205"/>
    </row>
    <row r="48" spans="1:9" ht="15.75" customHeight="1">
      <c r="A48" s="217"/>
      <c r="B48" s="218"/>
      <c r="C48" s="194" t="s">
        <v>579</v>
      </c>
      <c r="D48" s="195"/>
      <c r="E48" s="245"/>
      <c r="F48" s="294"/>
      <c r="H48" s="200"/>
      <c r="I48" s="205"/>
    </row>
    <row r="49" spans="1:9" ht="15.75" customHeight="1">
      <c r="A49" s="368" t="s">
        <v>580</v>
      </c>
      <c r="B49" s="369"/>
      <c r="C49" s="208" t="s">
        <v>581</v>
      </c>
      <c r="D49" s="216"/>
      <c r="E49" s="306">
        <f>(E47-E45)/E45</f>
        <v>1.9230769230769232E-2</v>
      </c>
      <c r="F49" s="299">
        <v>-0.10344827586206896</v>
      </c>
      <c r="G49" s="205"/>
      <c r="H49" s="200"/>
      <c r="I49" s="205"/>
    </row>
    <row r="50" spans="1:9" ht="15.75" customHeight="1">
      <c r="A50" s="217"/>
      <c r="B50" s="218"/>
      <c r="C50" s="213" t="s">
        <v>582</v>
      </c>
      <c r="D50" s="219"/>
      <c r="E50" s="245"/>
      <c r="F50" s="294"/>
      <c r="G50" s="302"/>
      <c r="H50" s="200"/>
      <c r="I50" s="205"/>
    </row>
    <row r="51" spans="1:9" ht="15.75" customHeight="1">
      <c r="A51" s="368" t="s">
        <v>583</v>
      </c>
      <c r="B51" s="369"/>
      <c r="C51" s="370" t="s">
        <v>584</v>
      </c>
      <c r="D51" s="371"/>
      <c r="E51" s="249"/>
      <c r="F51" s="298"/>
      <c r="H51" s="200"/>
      <c r="I51" s="205"/>
    </row>
    <row r="52" spans="1:9" ht="15.75" customHeight="1">
      <c r="A52" s="233"/>
      <c r="B52" s="234"/>
      <c r="C52" s="372"/>
      <c r="D52" s="373"/>
      <c r="E52" s="250"/>
      <c r="F52" s="294"/>
      <c r="H52" s="200"/>
      <c r="I52" s="205"/>
    </row>
    <row r="53" spans="1:9" ht="15.75" customHeight="1">
      <c r="A53" s="229"/>
      <c r="B53" s="230"/>
      <c r="C53" s="251" t="s">
        <v>585</v>
      </c>
      <c r="D53" s="252"/>
      <c r="E53" s="305">
        <f>E47-E32</f>
        <v>-5809.49</v>
      </c>
      <c r="F53" s="305">
        <v>-6074.1200000000008</v>
      </c>
      <c r="G53" s="205"/>
      <c r="H53" s="200"/>
      <c r="I53" s="205"/>
    </row>
    <row r="54" spans="1:9" ht="15.75" customHeight="1">
      <c r="A54" s="253"/>
      <c r="B54" s="254"/>
      <c r="C54" s="215" t="s">
        <v>586</v>
      </c>
      <c r="D54" s="216"/>
      <c r="E54" s="255"/>
      <c r="F54" s="299"/>
      <c r="H54" s="200"/>
      <c r="I54" s="205"/>
    </row>
    <row r="55" spans="1:9" ht="15.75" customHeight="1">
      <c r="A55" s="233"/>
      <c r="B55" s="234"/>
      <c r="C55" s="226" t="s">
        <v>587</v>
      </c>
      <c r="D55" s="256"/>
      <c r="E55" s="307">
        <f>E53/E32</f>
        <v>-0.52293039554470999</v>
      </c>
      <c r="F55" s="308">
        <v>-0.53876666205433332</v>
      </c>
      <c r="G55" s="302"/>
      <c r="H55" s="200"/>
      <c r="I55" s="205"/>
    </row>
    <row r="56" spans="1:9" ht="15.75" customHeight="1">
      <c r="A56" s="368" t="s">
        <v>588</v>
      </c>
      <c r="B56" s="369"/>
      <c r="C56" s="257" t="s">
        <v>589</v>
      </c>
      <c r="D56" s="258"/>
      <c r="E56" s="259"/>
      <c r="F56" s="300"/>
      <c r="H56" s="200"/>
      <c r="I56" s="205"/>
    </row>
    <row r="57" spans="1:9" ht="15.75" customHeight="1">
      <c r="A57" s="233"/>
      <c r="B57" s="234"/>
      <c r="C57" s="260" t="s">
        <v>590</v>
      </c>
      <c r="D57" s="256"/>
      <c r="E57" s="261"/>
      <c r="F57" s="301"/>
      <c r="H57" s="200"/>
      <c r="I57" s="205"/>
    </row>
    <row r="58" spans="1:9" ht="15.75" customHeight="1">
      <c r="A58" s="229"/>
      <c r="B58" s="230"/>
      <c r="C58" s="231" t="s">
        <v>591</v>
      </c>
      <c r="D58" s="262"/>
      <c r="E58" s="232">
        <v>9090</v>
      </c>
      <c r="F58" s="316">
        <v>9090</v>
      </c>
      <c r="G58" s="321"/>
      <c r="H58" s="200"/>
      <c r="I58" s="205"/>
    </row>
    <row r="59" spans="1:9" ht="15.75" customHeight="1" thickBot="1">
      <c r="A59" s="263"/>
      <c r="B59" s="264"/>
      <c r="C59" s="265" t="s">
        <v>592</v>
      </c>
      <c r="D59" s="266"/>
      <c r="E59" s="317">
        <v>5200</v>
      </c>
      <c r="F59" s="317">
        <v>5200</v>
      </c>
      <c r="G59" s="321"/>
      <c r="H59" s="200"/>
      <c r="I59" s="205"/>
    </row>
    <row r="60" spans="1:9" ht="15.75" customHeight="1">
      <c r="A60" s="267"/>
      <c r="B60" s="267"/>
      <c r="C60" s="267"/>
      <c r="D60" s="267"/>
      <c r="E60" s="268"/>
      <c r="F60" s="268"/>
      <c r="H60" s="200"/>
    </row>
    <row r="61" spans="1:9">
      <c r="A61" s="165" t="s">
        <v>593</v>
      </c>
      <c r="B61" s="165"/>
      <c r="C61" s="165" t="s">
        <v>594</v>
      </c>
      <c r="D61" s="165"/>
      <c r="E61" s="165"/>
      <c r="F61" s="165"/>
    </row>
    <row r="62" spans="1:9">
      <c r="A62" s="165" t="s">
        <v>595</v>
      </c>
      <c r="B62" s="165"/>
      <c r="C62" s="165" t="s">
        <v>596</v>
      </c>
      <c r="D62" s="165"/>
      <c r="E62" s="165"/>
      <c r="F62" s="165"/>
    </row>
    <row r="63" spans="1:9" ht="15.75" customHeight="1">
      <c r="A63" s="267"/>
      <c r="B63" s="267"/>
      <c r="C63" s="267"/>
      <c r="D63" s="267"/>
      <c r="E63" s="268"/>
      <c r="F63" s="268"/>
    </row>
    <row r="64" spans="1:9">
      <c r="B64" s="269"/>
      <c r="C64" s="270" t="s">
        <v>597</v>
      </c>
      <c r="D64" s="270"/>
      <c r="E64" s="363" t="s">
        <v>598</v>
      </c>
      <c r="F64" s="363"/>
    </row>
    <row r="65" spans="1:6">
      <c r="B65" s="269"/>
      <c r="C65" s="271" t="s">
        <v>599</v>
      </c>
      <c r="D65" s="270"/>
      <c r="E65" s="362" t="s">
        <v>600</v>
      </c>
      <c r="F65" s="363"/>
    </row>
    <row r="66" spans="1:6" ht="14.25" customHeight="1">
      <c r="C66" s="272"/>
      <c r="D66" s="272"/>
      <c r="E66" s="166"/>
      <c r="F66" s="166"/>
    </row>
    <row r="67" spans="1:6" ht="14.25" customHeight="1">
      <c r="A67" s="273"/>
      <c r="B67" s="273"/>
    </row>
    <row r="68" spans="1:6" ht="14.25" customHeight="1">
      <c r="A68" s="273"/>
      <c r="B68" s="273"/>
    </row>
    <row r="69" spans="1:6" ht="14.25" customHeight="1">
      <c r="A69" s="273"/>
      <c r="B69" s="273"/>
    </row>
    <row r="70" spans="1:6" ht="14.25" customHeight="1">
      <c r="A70" s="273"/>
      <c r="B70" s="273"/>
    </row>
    <row r="71" spans="1:6" ht="14.25" customHeight="1">
      <c r="A71" s="273"/>
      <c r="B71" s="273"/>
    </row>
    <row r="72" spans="1:6" ht="14.25" customHeight="1">
      <c r="A72" s="273"/>
      <c r="B72" s="273"/>
      <c r="C72" s="271"/>
      <c r="E72" s="364"/>
      <c r="F72" s="364"/>
    </row>
    <row r="73" spans="1:6" ht="14.25" customHeight="1">
      <c r="A73" s="274"/>
      <c r="B73" s="274"/>
      <c r="C73" s="275"/>
      <c r="D73" s="165"/>
      <c r="E73" s="365"/>
      <c r="F73" s="365"/>
    </row>
    <row r="74" spans="1:6" ht="16.5">
      <c r="A74" s="274"/>
      <c r="B74" s="274"/>
      <c r="C74" s="274"/>
      <c r="D74" s="274"/>
    </row>
    <row r="75" spans="1:6" ht="16.5">
      <c r="A75" s="276"/>
      <c r="B75" s="276"/>
      <c r="C75" s="276"/>
      <c r="D75" s="276"/>
    </row>
    <row r="76" spans="1:6" ht="16.5">
      <c r="A76" s="277"/>
      <c r="B76" s="277"/>
      <c r="C76" s="276"/>
      <c r="D76" s="276"/>
    </row>
    <row r="77" spans="1:6" ht="15.75">
      <c r="A77" s="278"/>
      <c r="B77" s="278"/>
    </row>
  </sheetData>
  <mergeCells count="35">
    <mergeCell ref="A2:F2"/>
    <mergeCell ref="A9:F9"/>
    <mergeCell ref="A3:F3"/>
    <mergeCell ref="A4:F4"/>
    <mergeCell ref="A6:F6"/>
    <mergeCell ref="A7:F7"/>
    <mergeCell ref="A8:F8"/>
    <mergeCell ref="A32:B32"/>
    <mergeCell ref="A17:C17"/>
    <mergeCell ref="A20:B20"/>
    <mergeCell ref="C20:D20"/>
    <mergeCell ref="A21:B21"/>
    <mergeCell ref="C21:D21"/>
    <mergeCell ref="A23:B23"/>
    <mergeCell ref="A25:B25"/>
    <mergeCell ref="A27:B27"/>
    <mergeCell ref="A28:B28"/>
    <mergeCell ref="A29:B29"/>
    <mergeCell ref="A31:B31"/>
    <mergeCell ref="A45:B45"/>
    <mergeCell ref="E65:F65"/>
    <mergeCell ref="E72:F72"/>
    <mergeCell ref="E73:F73"/>
    <mergeCell ref="A1:F1"/>
    <mergeCell ref="A47:B47"/>
    <mergeCell ref="A49:B49"/>
    <mergeCell ref="A51:B51"/>
    <mergeCell ref="C51:D52"/>
    <mergeCell ref="A56:B56"/>
    <mergeCell ref="E64:F64"/>
    <mergeCell ref="A33:B33"/>
    <mergeCell ref="A35:B35"/>
    <mergeCell ref="A37:B37"/>
    <mergeCell ref="A39:B39"/>
    <mergeCell ref="A43:B43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D8icClm1ImB06+PoE9qz3MuEevA=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nBlCPhpqwvFPuXqsYyruWzNBmY4=</DigestValue>
    </Reference>
  </SignedInfo>
  <SignatureValue>POZGohs4fi0Sf14Xdg+F+yUWw5fnbXGRbaghwyggUtTfnhDpLcClrItq2anCSHScXrqDK5D1WLzm
fyUJUiHpUx4gMc8hVYyL69UovvB4Byrh9x4R0KpQAGWG4uYFXKrqRYeclE/htNYg9j7SWHTXfiV8
jvJCrrMV92B13X3zqgrucT4Bb3FPlZ2w7J1m0xmCkMzeLNQCduUvJmyCtAffOLLUQE8u0HUP40GG
qboVp9GaxNk4aZ+cnI+y2+z3RiS6h4OUEerg37TrwsoKaEkBjJdpdcd66SBc5xQMUfdfAq2f+vsj
br4df7wVhEit8cfmG4EZD1aAHO7pJbuuz9WwxA==</SignatureValue>
  <KeyInfo>
    <X509Data>
      <X509Certificate>MIIDkDCCAnigAwIBAgIKgwjUzMdt0QgJGzANBgkqhkiG9w0BAQUFADAgMR4wHAYDVQQDExVDb21t
dW5pY2F0aW9ucyBTZXJ2ZXIwHhcNMjAwODIyMDQ0MjAyWhcNMjEwMjE4MDQ0MjAyWjAeMRwwGgYD
VQQDExNob25ndm0xQGJpZHYuY29tLnZuMIIBIjANBgkqhkiG9w0BAQEFAAOCAQ8AMIIBCgKCAQEA
oNEwYeODjkd9xKHU+ZH7cbBqN1scBSMvQvhoeHSD+GEL3IHcAD5NOhX873Kqjsx3i3tpgN15ReAf
1p/VzyPob2rZdXZVtWJ+VyvijWhOBc3KLF0Kv1CeCfsWM0B3nvASuYHtG0Z4qG0nZXneu89xiHGK
/52LXST5M/VAfwTyklK2p8lcaoDONLTzY7n/yfQ4vqFEUXdls38LfAf49iwlLUikZp9o8pw0gof2
+5eJB0urIC28iPNJPEXbqFrVURGJMdGljad41KztlsCBpO0D71M9lBgAMU2wi62I1Mae4u2Cz9Zv
/MJU1wVPDbvmk3dBx9jC1jr/rYZ/K75peT4QoQIDAQABo4HNMIHKMBMGA1UdJQQMMAoGCCsGAQUF
BwMCMC0GA1UdDgQmBCQ3QTk0RDlGMS0wRUE0LTUwRDktQUFDMy04RUYxRTE0MUI2NjEwPwYDVR0j
BDgwNoAYTHluYy1GRS1Qb29sLTAxLmJpZHYuY29toRqCGEx5bmMtRkUtUG9vbC0wMS5iaWR2LmNv
bTAjBgNVHRIEHDAaghhMeW5jLUZFLVBvb2wtMDEuYmlkdi5jb20wHgYDVR0RBBcwFYETaG9uZ3Zt
MUBiaWR2LmNvbS52bjANBgkqhkiG9w0BAQUFAAOCAQEAPmECeLJHsnRF4WR8+hLpOgJA++3rqwda
AOVZj5P/ezYPlVeBNkZvKMR1OXkrAecXnXQzBcukGeGKD7crpARJXOps4Hm9ij2qe7qX1HPPOO3R
wdamK7XJJR/wXjE+1u0FQdUiAE6I18GnYhuses+gWudMXMnIKhrn3Tzg0jMD2vVoZhZZ1e6WoZFs
Xd1yO0KjLqpIWVN11zn0jYxTgLTwy29l9jV1FVTq78BOPMO3UhSf3Meh+RmjzZTMn7zjQa0hT9ce
9+3nGP/Kcuy3WtGKM9PLT9pY7r0OXdrSd+CcDcIhK0nXnF82+Y4K6Og7+fhVJuDM2WJIGtP5uymi
SuKmfw==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Is4g17QUmx+AM+3TKrecXYKzyL8=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5.xml?ContentType=application/vnd.openxmlformats-officedocument.spreadsheetml.worksheet+xml">
        <DigestMethod Algorithm="http://www.w3.org/2000/09/xmldsig#sha1"/>
        <DigestValue>+9DrrP9ZDCLArDr4OkzoMgD9JKg=</DigestValue>
      </Reference>
      <Reference URI="/xl/worksheets/sheet6.xml?ContentType=application/vnd.openxmlformats-officedocument.spreadsheetml.worksheet+xml">
        <DigestMethod Algorithm="http://www.w3.org/2000/09/xmldsig#sha1"/>
        <DigestValue>/E07nGubc19dylmyM4wewYEcPcw=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oDdnd/Vas3rln9xwKD4Ndms/zfE=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0i5YTIvbccaDhuCqcN/T2vUS710=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nblsSqHE7xZ9WB664StSXZea9Js=</DigestValue>
      </Reference>
      <Reference URI="/xl/worksheets/sheet4.xml?ContentType=application/vnd.openxmlformats-officedocument.spreadsheetml.worksheet+xml">
        <DigestMethod Algorithm="http://www.w3.org/2000/09/xmldsig#sha1"/>
        <DigestValue>/mGL8x9aP5Zjtk6w06rtUsow6rc=</DigestValue>
      </Reference>
      <Reference URI="/xl/worksheets/sheet2.xml?ContentType=application/vnd.openxmlformats-officedocument.spreadsheetml.worksheet+xml">
        <DigestMethod Algorithm="http://www.w3.org/2000/09/xmldsig#sha1"/>
        <DigestValue>wqtVNr5np+08YkAOLvvcuquHQ0A=</DigestValue>
      </Reference>
      <Reference URI="/xl/worksheets/sheet3.xml?ContentType=application/vnd.openxmlformats-officedocument.spreadsheetml.worksheet+xml">
        <DigestMethod Algorithm="http://www.w3.org/2000/09/xmldsig#sha1"/>
        <DigestValue>/fosZxqS5rnSLvn0MythHwmF7UA=</DigestValue>
      </Reference>
      <Reference URI="/xl/worksheets/sheet9.xml?ContentType=application/vnd.openxmlformats-officedocument.spreadsheetml.worksheet+xml">
        <DigestMethod Algorithm="http://www.w3.org/2000/09/xmldsig#sha1"/>
        <DigestValue>GuDWMZXvclfobpNfT9wg/mQH3vA=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styles.xml?ContentType=application/vnd.openxmlformats-officedocument.spreadsheetml.styles+xml">
        <DigestMethod Algorithm="http://www.w3.org/2000/09/xmldsig#sha1"/>
        <DigestValue>ptvH1g1fVOocIq8IUNFsNruuN9s=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2020-09-30T08:57:11Z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2020-09-30T08:57:11Z</xd:SigningTime>
          <xd:SigningCertificate>
            <xd:Cert>
              <xd:CertDigest>
                <DigestMethod Algorithm="http://www.w3.org/2000/09/xmldsig#sha1"/>
                <DigestValue>BVSEUdBbbA+dpBahbokG9SZ97RA=</DigestValue>
              </xd:CertDigest>
              <xd:IssuerSerial>
                <X509IssuerName>CN=Communications Server</X509IssuerName>
                <X509SerialNumber>618792917058618961430811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DSB team</cp:lastModifiedBy>
  <cp:lastPrinted>2020-09-30T08:47:44Z</cp:lastPrinted>
  <dcterms:created xsi:type="dcterms:W3CDTF">2014-09-25T08:23:57Z</dcterms:created>
  <dcterms:modified xsi:type="dcterms:W3CDTF">2020-09-30T08:57:10Z</dcterms:modified>
</cp:coreProperties>
</file>