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7110" yWindow="135" windowWidth="12120" windowHeight="117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  <sheet name="Sheet1" sheetId="28" r:id="rId9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print'!$A$1:$F$73</definedName>
    <definedName name="_xlnm.Print_Area" localSheetId="2">'RIGHT VALUATION'!$A$1:$G$23</definedName>
    <definedName name="_xlnm.Print_Titles" localSheetId="5">'PL25 to print'!$20:$20</definedName>
  </definedNames>
  <calcPr calcId="125725" calcMode="manual"/>
</workbook>
</file>

<file path=xl/calcChain.xml><?xml version="1.0" encoding="utf-8"?>
<calcChain xmlns="http://schemas.openxmlformats.org/spreadsheetml/2006/main">
  <c r="E27" i="27"/>
  <c r="E45" l="1"/>
  <c r="E28"/>
  <c r="E49" l="1"/>
  <c r="F22"/>
  <c r="E32"/>
  <c r="E53" s="1"/>
  <c r="D17"/>
  <c r="E55" l="1"/>
  <c r="E34" l="1"/>
  <c r="E36" l="1"/>
  <c r="A8" l="1"/>
  <c r="E22" l="1"/>
  <c r="D18" l="1"/>
  <c r="A9"/>
  <c r="C37" i="23" l="1"/>
  <c r="E24"/>
  <c r="W179" i="14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7"/>
  <c r="A8" s="1"/>
  <c r="B11" i="15"/>
  <c r="B12" s="1"/>
  <c r="U38"/>
  <c r="T38"/>
  <c r="S38"/>
  <c r="R38"/>
  <c r="Q38"/>
  <c r="P38"/>
  <c r="Q32"/>
  <c r="Q28"/>
  <c r="S36" s="1"/>
  <c r="V8"/>
  <c r="W20" s="1"/>
  <c r="V6"/>
  <c r="V5"/>
  <c r="V14" s="1"/>
  <c r="P17"/>
  <c r="W21" s="1"/>
  <c r="P16"/>
  <c r="P19" s="1"/>
  <c r="B2"/>
  <c r="P2" s="1"/>
  <c r="E16"/>
  <c r="B18" s="1"/>
  <c r="E13"/>
  <c r="B8"/>
  <c r="V13"/>
  <c r="J24" i="23"/>
  <c r="Q36" i="15" l="1"/>
  <c r="U36"/>
  <c r="V15"/>
  <c r="V16" s="1"/>
  <c r="V17" s="1"/>
  <c r="P36"/>
  <c r="B14"/>
  <c r="B20" s="1"/>
  <c r="T36"/>
  <c r="R36"/>
  <c r="Q11"/>
  <c r="R11" s="1"/>
  <c r="Q31"/>
  <c r="P37" s="1"/>
  <c r="P18"/>
  <c r="B15" l="1"/>
  <c r="T37"/>
  <c r="T39" s="1"/>
  <c r="T40" s="1"/>
  <c r="Q37"/>
  <c r="Q39" s="1"/>
  <c r="Q40" s="1"/>
  <c r="R37"/>
  <c r="R39" s="1"/>
  <c r="R40" s="1"/>
  <c r="U37"/>
  <c r="U39" s="1"/>
  <c r="U40" s="1"/>
  <c r="S37"/>
  <c r="S39" s="1"/>
  <c r="S40" s="1"/>
  <c r="P39"/>
  <c r="P40" s="1"/>
  <c r="P41" s="1"/>
</calcChain>
</file>

<file path=xl/sharedStrings.xml><?xml version="1.0" encoding="utf-8"?>
<sst xmlns="http://schemas.openxmlformats.org/spreadsheetml/2006/main" count="1404" uniqueCount="613">
  <si>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</si>
  <si>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</si>
  <si>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</si>
  <si>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</si>
  <si>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</si>
  <si>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</si>
  <si>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</si>
  <si>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</si>
  <si>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</si>
  <si>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</si>
  <si>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</si>
  <si>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</si>
  <si>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</si>
  <si>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</si>
  <si>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</si>
  <si>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</si>
  <si>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</si>
  <si>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</si>
  <si>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</si>
  <si>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</si>
  <si>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</si>
  <si>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</si>
  <si>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</si>
  <si>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</si>
  <si>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</si>
  <si>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</si>
  <si>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</si>
  <si>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</si>
  <si>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</si>
  <si>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</si>
  <si>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</si>
  <si>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</si>
  <si>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</si>
  <si>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</si>
  <si>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</si>
  <si>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</si>
  <si>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</si>
  <si>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</si>
  <si>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</si>
  <si>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</si>
  <si>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</si>
  <si>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</si>
  <si>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</si>
  <si>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</si>
  <si>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</si>
  <si>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</si>
  <si>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</si>
  <si>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</si>
  <si>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</si>
  <si>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</si>
  <si>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</si>
  <si>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</si>
  <si>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</si>
  <si>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</si>
  <si>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</si>
  <si>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</si>
  <si>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</si>
  <si>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</si>
  <si>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</si>
  <si>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</si>
  <si>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</si>
  <si>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</si>
  <si>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</si>
  <si>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</si>
  <si>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</si>
  <si>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</si>
  <si>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</si>
  <si>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</si>
  <si>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</si>
  <si>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</si>
  <si>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</si>
  <si>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</si>
  <si>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</si>
  <si>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</si>
  <si>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</si>
  <si>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</si>
  <si>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</si>
  <si>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</si>
  <si>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</si>
  <si>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</si>
  <si>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</si>
  <si>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</si>
  <si>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</si>
  <si>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</si>
  <si>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</si>
  <si>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</si>
  <si>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</si>
  <si>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</si>
  <si>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</si>
  <si>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</si>
  <si>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</si>
  <si>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</si>
  <si>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</si>
  <si>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</si>
  <si>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</si>
  <si>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</si>
  <si>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</si>
  <si>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</si>
  <si>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</si>
  <si>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</si>
  <si>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</si>
  <si>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</si>
  <si>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</si>
  <si>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</si>
  <si>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</si>
  <si>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</si>
  <si>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</si>
  <si>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</si>
  <si>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</si>
  <si>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</si>
  <si>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</si>
  <si>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</si>
  <si>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</si>
  <si>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</si>
  <si>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</si>
  <si>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</si>
  <si>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</si>
  <si>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</si>
  <si>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</si>
  <si>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</si>
  <si>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</si>
  <si>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</si>
  <si>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</si>
  <si>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</si>
  <si>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</si>
  <si>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</si>
  <si>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</si>
  <si>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</si>
  <si>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</si>
  <si>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</si>
  <si>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</si>
  <si>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</si>
  <si>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</si>
  <si>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</si>
  <si>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</si>
  <si>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</si>
  <si>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</si>
  <si>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</si>
  <si>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</si>
  <si>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</si>
  <si>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</si>
  <si>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</si>
  <si>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</si>
  <si>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</si>
  <si>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</si>
  <si>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</si>
  <si>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</si>
  <si>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</si>
  <si>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</si>
  <si>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</si>
  <si>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</si>
  <si>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</si>
  <si>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</si>
  <si>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</si>
  <si>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</si>
  <si>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</si>
  <si>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</si>
  <si>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</si>
  <si>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</si>
  <si>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</si>
  <si>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</si>
  <si>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</si>
  <si>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</si>
  <si>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</si>
  <si>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</si>
  <si>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</si>
  <si>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</si>
  <si>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</si>
  <si>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</si>
  <si>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</si>
  <si>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</si>
  <si>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</si>
  <si>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</si>
  <si>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</si>
  <si>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</si>
  <si>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</si>
  <si>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</si>
  <si>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</si>
  <si>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</si>
  <si>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</si>
  <si>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</si>
  <si>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</si>
  <si>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</si>
  <si>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</si>
  <si>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</si>
  <si>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</si>
  <si>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</si>
  <si>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</si>
  <si>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</si>
  <si>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</si>
  <si>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</si>
  <si>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</si>
  <si>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</si>
  <si>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</si>
  <si>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</si>
  <si>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</si>
  <si>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</si>
  <si>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</si>
  <si>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</si>
  <si>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</si>
  <si>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</si>
  <si>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</si>
  <si>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</si>
  <si>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</si>
  <si>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</si>
  <si>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</si>
  <si>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</si>
  <si>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</si>
  <si>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</si>
  <si>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</si>
  <si>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</si>
  <si>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</si>
  <si>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</si>
  <si>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</si>
  <si>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</si>
  <si>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</si>
  <si>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</si>
  <si>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</si>
  <si>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</si>
  <si>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</si>
  <si>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</si>
  <si>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</si>
  <si>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</si>
  <si>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</si>
  <si>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</si>
  <si>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</si>
  <si>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</si>
  <si>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</si>
  <si>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</si>
  <si>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</si>
  <si>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</si>
  <si>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</si>
  <si>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</si>
  <si>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</si>
  <si>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</si>
  <si>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</si>
  <si>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</si>
  <si>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</si>
  <si>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</si>
  <si>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</si>
  <si>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</si>
  <si>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</si>
  <si>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</si>
  <si>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</si>
  <si>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</si>
  <si>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</si>
  <si>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</si>
  <si>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</si>
  <si>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</si>
  <si>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</si>
  <si>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</si>
  <si>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</si>
  <si>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</si>
  <si>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</si>
  <si>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</si>
  <si>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</si>
  <si>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</si>
  <si>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</si>
  <si>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</si>
  <si>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</si>
  <si>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</si>
  <si>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</si>
  <si>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</si>
  <si>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</si>
  <si>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</si>
  <si>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</si>
  <si>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</si>
  <si>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</si>
  <si>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</si>
  <si>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</si>
  <si>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</si>
  <si>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</si>
  <si>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</si>
  <si>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</si>
  <si>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</si>
  <si>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</si>
  <si>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</si>
  <si>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</si>
  <si>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</si>
  <si>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</si>
  <si>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</si>
  <si>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</si>
  <si>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</si>
  <si>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</si>
  <si>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</si>
  <si>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</si>
  <si>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</si>
  <si>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</si>
  <si>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</si>
  <si>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</si>
  <si>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</si>
  <si>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</si>
  <si>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</si>
  <si>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</si>
  <si>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</si>
  <si>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</si>
  <si>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</si>
  <si>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</si>
  <si>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</si>
  <si>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</si>
  <si>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</si>
  <si>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</si>
  <si>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</si>
  <si>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</si>
  <si>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</si>
  <si>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</si>
  <si>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</si>
  <si>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</si>
  <si>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</si>
  <si>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</si>
  <si>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</si>
  <si>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</si>
  <si>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</si>
  <si>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</si>
  <si>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</si>
  <si>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</si>
  <si>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</si>
  <si>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</si>
  <si>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</si>
  <si>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</si>
  <si>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</si>
  <si>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</si>
  <si>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</si>
  <si>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</si>
  <si>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</si>
  <si>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</si>
  <si>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</si>
  <si>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</si>
  <si>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</si>
  <si>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</si>
  <si>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</si>
  <si>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</si>
  <si>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</si>
  <si>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</si>
  <si>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</si>
  <si>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</si>
  <si>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</si>
  <si>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</si>
  <si>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</si>
  <si>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</si>
  <si>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</si>
  <si>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</si>
  <si>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</si>
  <si>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</si>
  <si>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</si>
  <si>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</si>
  <si>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</si>
  <si>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</si>
  <si>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</si>
  <si>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</si>
  <si>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</si>
  <si>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</si>
  <si>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</si>
  <si>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</si>
  <si>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</si>
  <si>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</si>
  <si>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</si>
  <si>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</si>
  <si>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</si>
  <si>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</si>
  <si>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</si>
  <si>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</si>
  <si>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</si>
  <si>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</si>
  <si>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</si>
  <si>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</si>
  <si>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</si>
  <si>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</si>
  <si>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</si>
  <si>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</si>
  <si>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</si>
  <si>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</si>
  <si>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</si>
  <si>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</si>
  <si>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</si>
  <si>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</si>
  <si>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</si>
  <si>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</si>
  <si>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</si>
  <si>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</si>
  <si>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</si>
  <si>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</si>
  <si>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</si>
  <si>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</si>
  <si>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</si>
  <si>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</si>
  <si>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</si>
  <si>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</si>
  <si>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</si>
  <si>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</si>
  <si>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</si>
  <si>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</si>
  <si>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</si>
  <si>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</si>
  <si>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</si>
  <si>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</si>
  <si>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</si>
  <si>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</si>
  <si>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</si>
  <si>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</si>
  <si>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</si>
  <si>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</si>
  <si>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</si>
  <si>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</si>
  <si>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</si>
  <si>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</si>
  <si>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</si>
  <si>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</si>
  <si>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</si>
  <si>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</si>
  <si>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</si>
  <si>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</si>
  <si>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</si>
  <si>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</si>
  <si>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</si>
  <si>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</si>
  <si>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</si>
  <si>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</si>
  <si>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</si>
  <si>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</si>
  <si>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</si>
  <si>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</si>
  <si>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</si>
  <si>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</si>
  <si>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</si>
  <si>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</si>
  <si>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</si>
  <si>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</si>
  <si>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</si>
  <si>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</si>
  <si>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</si>
  <si>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</si>
  <si>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</si>
  <si>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</si>
  <si>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</si>
  <si>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</si>
  <si>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</si>
  <si>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</si>
  <si>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</si>
  <si>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</si>
  <si>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</si>
  <si>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</si>
  <si>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</si>
  <si>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</si>
  <si>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</si>
  <si>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</si>
  <si>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</si>
  <si>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</si>
  <si>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</si>
  <si>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</si>
  <si>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</si>
  <si>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</si>
  <si>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</si>
  <si>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</si>
  <si>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</si>
  <si>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</si>
  <si>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</si>
  <si>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</si>
  <si>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</si>
  <si>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</si>
  <si>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</si>
  <si>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</si>
  <si>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</si>
  <si>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</si>
  <si>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</si>
  <si>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</si>
  <si>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</si>
  <si>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</si>
  <si>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</si>
  <si>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</si>
  <si>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</si>
  <si>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</si>
  <si>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</si>
  <si>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</si>
  <si>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</si>
  <si>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</si>
  <si>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</si>
  <si>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</si>
  <si>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</si>
  <si>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</si>
  <si>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</si>
  <si>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</si>
  <si>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</si>
  <si>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</si>
  <si>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</si>
  <si>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</si>
  <si>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</si>
  <si>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</si>
  <si>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</si>
  <si>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</si>
  <si>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</si>
  <si>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</si>
  <si>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</si>
  <si>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</si>
  <si>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</si>
  <si>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</si>
  <si>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</si>
  <si>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</si>
  <si>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</si>
  <si>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</si>
  <si>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</si>
  <si>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</si>
  <si>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</si>
  <si>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</si>
  <si>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</si>
  <si>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</si>
  <si>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</si>
  <si>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</si>
  <si>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</si>
  <si>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</si>
  <si>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</si>
  <si>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</si>
  <si>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</si>
  <si>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</si>
  <si>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</si>
  <si>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</si>
  <si>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</si>
  <si>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</si>
  <si>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</si>
  <si>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</si>
  <si>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</si>
  <si>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</si>
  <si>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</si>
  <si>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</si>
  <si>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</si>
  <si>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</si>
  <si>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</si>
  <si>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</si>
  <si>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</si>
  <si>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</si>
  <si>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</si>
  <si>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</si>
  <si>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</si>
  <si>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</si>
  <si>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</si>
  <si>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</si>
  <si>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</si>
  <si>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</si>
  <si>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</si>
  <si>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</si>
  <si>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4. Ngày lập báo cáo:</t>
  </si>
  <si>
    <t>Reporting date:</t>
  </si>
  <si>
    <t>Đơn vị tính/Unit: VND/%</t>
  </si>
  <si>
    <t>CHỈ TIÊU</t>
  </si>
  <si>
    <t>KỲ BÁO CÁO</t>
  </si>
  <si>
    <t>REPORTING PERIOD</t>
  </si>
  <si>
    <t>A</t>
  </si>
  <si>
    <t>Giá trị tài sản ròng</t>
  </si>
  <si>
    <t>Net asset value (NAV)</t>
  </si>
  <si>
    <t>A.1</t>
  </si>
  <si>
    <t>Giá trị tài sản ròng đầu kỳ</t>
  </si>
  <si>
    <t>Net asset value (NAV) at the beginning of period</t>
  </si>
  <si>
    <r>
      <t>của quỹ/</t>
    </r>
    <r>
      <rPr>
        <i/>
        <sz val="11"/>
        <color indexed="8"/>
        <rFont val="Times New Roman"/>
        <family val="1"/>
      </rPr>
      <t>the fund</t>
    </r>
  </si>
  <si>
    <r>
      <rPr>
        <sz val="11"/>
        <color indexed="8"/>
        <rFont val="Times New Roman"/>
        <family val="1"/>
      </rPr>
      <t>của một chứng chỉ quỹ</t>
    </r>
    <r>
      <rPr>
        <i/>
        <sz val="11"/>
        <color indexed="8"/>
        <rFont val="Times New Roman"/>
        <family val="1"/>
        <charset val="163"/>
      </rPr>
      <t>/ per Certificate</t>
    </r>
  </si>
  <si>
    <t>A.2</t>
  </si>
  <si>
    <t>Giá trị tài sản ròng cuối kỳ</t>
  </si>
  <si>
    <t>Net asset value (NAV) at the ending of period</t>
  </si>
  <si>
    <r>
      <t>của quỹ /</t>
    </r>
    <r>
      <rPr>
        <i/>
        <sz val="11"/>
        <color indexed="8"/>
        <rFont val="Times New Roman"/>
        <family val="1"/>
      </rPr>
      <t>the fund</t>
    </r>
  </si>
  <si>
    <r>
      <rPr>
        <sz val="11"/>
        <color indexed="8"/>
        <rFont val="Times New Roman"/>
        <family val="1"/>
      </rPr>
      <t>của một chứng chỉ quỹ/</t>
    </r>
    <r>
      <rPr>
        <i/>
        <sz val="11"/>
        <color indexed="8"/>
        <rFont val="Times New Roman"/>
        <family val="1"/>
        <charset val="163"/>
      </rPr>
      <t xml:space="preserve"> per Certificate</t>
    </r>
  </si>
  <si>
    <t>A.3</t>
  </si>
  <si>
    <t>Thay đổi giá trị tài sản ròng trên một chứng chỉ quỹ trong kỳ, trong đó</t>
  </si>
  <si>
    <t xml:space="preserve">Change in NAV per certificate during the period, in which 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</si>
  <si>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</si>
  <si>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</si>
  <si>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</si>
  <si>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</si>
  <si>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A.4</t>
  </si>
  <si>
    <t>Giá trị tài sản ròng cao nhất/thấp nhất trong vòng 52 tuần gần nhất</t>
  </si>
  <si>
    <t>Highest/Lowest NAV within the nearest 52 weeks</t>
  </si>
  <si>
    <r>
      <t>Giá trị cao nhất (VND)/</t>
    </r>
    <r>
      <rPr>
        <i/>
        <sz val="11"/>
        <color indexed="8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</si>
  <si>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color indexed="8"/>
        <rFont val="Times New Roman"/>
        <family val="1"/>
      </rPr>
      <t>Lowest value (VND)</t>
    </r>
  </si>
  <si>
    <t>B</t>
  </si>
  <si>
    <t>Giá trị thị trường (giá đóng cửa cuối phiên giao dịch trong ngày báo cáo) của một chứng chỉ quỹ</t>
  </si>
  <si>
    <t>Market value per certificate (closing price of the reporting day)</t>
  </si>
  <si>
    <t>B.1</t>
  </si>
  <si>
    <t>Giá trị đầu kỳ</t>
  </si>
  <si>
    <t>Beginning value</t>
  </si>
  <si>
    <t>B.2</t>
  </si>
  <si>
    <t>Giá trị cuối kỳ</t>
  </si>
  <si>
    <t>Ending value</t>
  </si>
  <si>
    <t>B.3</t>
  </si>
  <si>
    <t>Thay đổi giá trị thị trường trong kỳ so với kỳ trước</t>
  </si>
  <si>
    <t>Change in market value, compared with the previous period</t>
  </si>
  <si>
    <t>B.4</t>
  </si>
  <si>
    <r>
      <rPr>
        <b/>
        <sz val="11"/>
        <color indexed="8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color indexed="8"/>
        <rFont val="Times New Roman"/>
        <family val="1"/>
      </rPr>
      <t>/</t>
    </r>
    <r>
      <rPr>
        <i/>
        <sz val="11"/>
        <color indexed="8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</si>
  <si>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color indexed="8"/>
        <rFont val="Times New Roman"/>
        <family val="1"/>
      </rPr>
      <t>Absolute difference (VND)*</t>
    </r>
  </si>
  <si>
    <t xml:space="preserve">Chênh lệch tương đối (mức độ chiết khấu (-)/thặng dư (+))/      </t>
  </si>
  <si>
    <t>Relative difference (level of discount (-)/surplus (+))**</t>
  </si>
  <si>
    <t>B5</t>
  </si>
  <si>
    <t>Giá trị thị trường cao nhất/thấp nhất trong vòng 52 tuần gần nhất</t>
  </si>
  <si>
    <t xml:space="preserve">Highest/ Lowest market value within the nearest 52 weeks </t>
  </si>
  <si>
    <r>
      <t>Giá trị cao nhất (VND)/</t>
    </r>
    <r>
      <rPr>
        <i/>
        <sz val="11"/>
        <color indexed="8"/>
        <rFont val="Times New Roman"/>
        <family val="1"/>
      </rPr>
      <t>Highest value (VND)</t>
    </r>
  </si>
  <si>
    <r>
      <t>Giá trị thấp nhất (VND)/</t>
    </r>
    <r>
      <rPr>
        <i/>
        <sz val="11"/>
        <color indexed="8"/>
        <rFont val="Times New Roman"/>
        <family val="1"/>
      </rPr>
      <t>Lowest value (VND)</t>
    </r>
  </si>
  <si>
    <t xml:space="preserve">Lưu ý:    </t>
  </si>
  <si>
    <r>
      <t>* Được xác định bằng chênh lệch (Giá thị trường – NAV cùng thời điểm)/</t>
    </r>
    <r>
      <rPr>
        <i/>
        <sz val="11"/>
        <color indexed="8"/>
        <rFont val="Times New Roman"/>
        <family val="1"/>
      </rPr>
      <t>Defined by the differences (market price - NAV at the same period);</t>
    </r>
  </si>
  <si>
    <t>Notes:</t>
  </si>
  <si>
    <r>
      <t xml:space="preserve"> ** Được xác định bằng tỷ số (Giá thị trường – NAV)/NAV/</t>
    </r>
    <r>
      <rPr>
        <i/>
        <sz val="11"/>
        <color indexed="8"/>
        <rFont val="Times New Roman"/>
        <family val="1"/>
      </rPr>
      <t>Defined by the ratio (market value - NAV)/NAV</t>
    </r>
  </si>
  <si>
    <t>Đại diện có thẩm quyền của Ngân hàng giám sát</t>
  </si>
  <si>
    <t>Đại diện có thẩm quyền của Công ty Quản lý quỹ</t>
  </si>
  <si>
    <r>
      <rPr>
        <i/>
        <sz val="11"/>
        <color indexed="8"/>
        <rFont val="Times New Roman"/>
        <family val="1"/>
        <charset val="163"/>
      </rPr>
      <t>Authorised Representative of Supervisory bank</t>
    </r>
    <r>
      <rPr>
        <b/>
        <sz val="11"/>
        <color indexed="8"/>
        <rFont val="Times New Roman"/>
        <family val="1"/>
      </rPr>
      <t xml:space="preserve"> </t>
    </r>
  </si>
  <si>
    <t>Authorised Representative of Fund management</t>
  </si>
  <si>
    <t>Phụ lục số 25: Thông báo về giá trị tài sản ròng quỹ đầu tư bất động sản</t>
  </si>
  <si>
    <t>(Ban hành kèm theo Thông tư số 228/2012/TT-BTC ngày 27 tháng 12 năm 2012 của Bộ Tài chính hướng dẫn thành lập và quản lý quỹ bất động sản)</t>
  </si>
  <si>
    <t>Giá trị tài sản ròng quỹ đầu tư bất động sản</t>
  </si>
  <si>
    <t>Quỹ đầu tư bất động sản Techcom Việt Nam</t>
  </si>
  <si>
    <t>Techcom Vietnam REIT</t>
  </si>
  <si>
    <t xml:space="preserve">Net Asset Value of Real Estate Investment Trust Fund </t>
  </si>
  <si>
    <t xml:space="preserve">Appendix No.25: Net Asset Value Report for Real Estate Investment Trust Fund </t>
  </si>
  <si>
    <t>(Issued with Circular No. 228/2012/TT-BTC of December 27th, 2012 from the Ministry of Finance's guidance on the establishment and 
management of Real Estate Investment Trust fund)</t>
  </si>
  <si>
    <t>PREVIOUS PERIOD</t>
  </si>
  <si>
    <t>KỲ TRƯỚC</t>
  </si>
  <si>
    <t>Công ty cổ phần Quản lý Quỹ Kỹ Thương</t>
  </si>
  <si>
    <t>Techcom Capital Joint Stock Company</t>
  </si>
</sst>
</file>

<file path=xl/styles.xml><?xml version="1.0" encoding="utf-8"?>
<styleSheet xmlns="http://schemas.openxmlformats.org/spreadsheetml/2006/main">
  <numFmts count="1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10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2"/>
      <color indexed="8"/>
      <name val="Times New Roman"/>
      <family val="1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i/>
      <sz val="11"/>
      <color indexed="8"/>
      <name val="Times New Roman"/>
      <family val="1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  <charset val="163"/>
    </font>
    <font>
      <sz val="11"/>
      <color indexed="8"/>
      <name val="Times New Roman"/>
      <family val="1"/>
      <charset val="163"/>
    </font>
    <font>
      <b/>
      <sz val="11"/>
      <color indexed="8"/>
      <name val="Times New Roman"/>
      <family val="1"/>
      <charset val="163"/>
    </font>
    <font>
      <b/>
      <sz val="11"/>
      <color indexed="8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1"/>
      <color theme="1"/>
      <name val="Times New Roman"/>
      <family val="1"/>
      <charset val="163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Times New Roman"/>
      <family val="1"/>
      <charset val="163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2"/>
      <color theme="1"/>
      <name val="Times New Roman"/>
      <family val="1"/>
    </font>
    <font>
      <i/>
      <sz val="10"/>
      <color rgb="FFFF0000"/>
      <name val="Arial"/>
      <family val="2"/>
    </font>
    <font>
      <b/>
      <i/>
      <sz val="13"/>
      <color theme="1"/>
      <name val="Times New Roman"/>
      <family val="1"/>
    </font>
    <font>
      <i/>
      <sz val="10"/>
      <color theme="1"/>
      <name val="Times New Roman"/>
      <family val="1"/>
    </font>
    <font>
      <i/>
      <sz val="11"/>
      <color theme="1"/>
      <name val="Times New Roman"/>
      <family val="1"/>
      <charset val="163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164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165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58" fillId="0" borderId="0"/>
    <xf numFmtId="0" fontId="56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56" fillId="0" borderId="0"/>
    <xf numFmtId="0" fontId="56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56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56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56" fillId="0" borderId="0"/>
    <xf numFmtId="0" fontId="13" fillId="0" borderId="0"/>
    <xf numFmtId="0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56" fillId="0" borderId="0"/>
    <xf numFmtId="0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56" fillId="0" borderId="0"/>
    <xf numFmtId="172" fontId="56" fillId="0" borderId="0"/>
    <xf numFmtId="0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56" fillId="0" borderId="0"/>
    <xf numFmtId="172" fontId="56" fillId="0" borderId="0"/>
    <xf numFmtId="0" fontId="3" fillId="0" borderId="0"/>
    <xf numFmtId="172" fontId="56" fillId="0" borderId="0"/>
    <xf numFmtId="0" fontId="2" fillId="0" borderId="0"/>
    <xf numFmtId="0" fontId="2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56" fillId="0" borderId="0"/>
    <xf numFmtId="0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3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3" fillId="0" borderId="0"/>
    <xf numFmtId="0" fontId="2" fillId="0" borderId="0"/>
    <xf numFmtId="0" fontId="2" fillId="0" borderId="0"/>
    <xf numFmtId="0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2" fillId="0" borderId="0"/>
    <xf numFmtId="0" fontId="2" fillId="0" borderId="0"/>
    <xf numFmtId="0" fontId="56" fillId="0" borderId="0"/>
    <xf numFmtId="172" fontId="56" fillId="0" borderId="0"/>
    <xf numFmtId="0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3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56" fillId="0" borderId="0"/>
    <xf numFmtId="0" fontId="2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56" fillId="0" borderId="0"/>
    <xf numFmtId="0" fontId="56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62" applyNumberFormat="0" applyFill="0" applyAlignment="0" applyProtection="0"/>
    <xf numFmtId="0" fontId="91" fillId="0" borderId="63" applyNumberFormat="0" applyFill="0" applyAlignment="0" applyProtection="0"/>
    <xf numFmtId="0" fontId="92" fillId="0" borderId="64" applyNumberFormat="0" applyFill="0" applyAlignment="0" applyProtection="0"/>
    <xf numFmtId="0" fontId="92" fillId="0" borderId="0" applyNumberFormat="0" applyFill="0" applyBorder="0" applyAlignment="0" applyProtection="0"/>
    <xf numFmtId="0" fontId="93" fillId="39" borderId="0" applyNumberFormat="0" applyBorder="0" applyAlignment="0" applyProtection="0"/>
    <xf numFmtId="0" fontId="94" fillId="40" borderId="0" applyNumberFormat="0" applyBorder="0" applyAlignment="0" applyProtection="0"/>
    <xf numFmtId="0" fontId="95" fillId="41" borderId="0" applyNumberFormat="0" applyBorder="0" applyAlignment="0" applyProtection="0"/>
    <xf numFmtId="0" fontId="96" fillId="42" borderId="65" applyNumberFormat="0" applyAlignment="0" applyProtection="0"/>
    <xf numFmtId="0" fontId="97" fillId="43" borderId="66" applyNumberFormat="0" applyAlignment="0" applyProtection="0"/>
    <xf numFmtId="0" fontId="98" fillId="43" borderId="65" applyNumberFormat="0" applyAlignment="0" applyProtection="0"/>
    <xf numFmtId="0" fontId="99" fillId="0" borderId="67" applyNumberFormat="0" applyFill="0" applyAlignment="0" applyProtection="0"/>
    <xf numFmtId="0" fontId="100" fillId="44" borderId="68" applyNumberFormat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70" applyNumberFormat="0" applyFill="0" applyAlignment="0" applyProtection="0"/>
    <xf numFmtId="0" fontId="10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04" fillId="53" borderId="0" applyNumberFormat="0" applyBorder="0" applyAlignment="0" applyProtection="0"/>
    <xf numFmtId="0" fontId="10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04" fillId="57" borderId="0" applyNumberFormat="0" applyBorder="0" applyAlignment="0" applyProtection="0"/>
    <xf numFmtId="0" fontId="10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04" fillId="61" borderId="0" applyNumberFormat="0" applyBorder="0" applyAlignment="0" applyProtection="0"/>
    <xf numFmtId="0" fontId="10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04" fillId="65" borderId="0" applyNumberFormat="0" applyBorder="0" applyAlignment="0" applyProtection="0"/>
    <xf numFmtId="0" fontId="10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104" fillId="69" borderId="0" applyNumberFormat="0" applyBorder="0" applyAlignment="0" applyProtection="0"/>
    <xf numFmtId="0" fontId="105" fillId="0" borderId="0">
      <alignment vertical="top"/>
    </xf>
    <xf numFmtId="0" fontId="1" fillId="45" borderId="69" applyNumberFormat="0" applyFont="0" applyAlignment="0" applyProtection="0"/>
  </cellStyleXfs>
  <cellXfs count="406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58" fillId="0" borderId="16" xfId="303" applyNumberFormat="1" applyFont="1" applyFill="1" applyBorder="1" applyAlignment="1" applyProtection="1">
      <alignment vertical="center"/>
      <protection locked="0"/>
    </xf>
    <xf numFmtId="10" fontId="58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165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165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165" fontId="4" fillId="22" borderId="19" xfId="87" applyFont="1" applyFill="1" applyBorder="1" applyProtection="1">
      <protection locked="0"/>
    </xf>
    <xf numFmtId="165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5" fontId="4" fillId="28" borderId="22" xfId="87" applyFont="1" applyFill="1" applyBorder="1" applyAlignment="1" applyProtection="1">
      <alignment horizontal="center" vertical="center" wrapText="1"/>
      <protection locked="0"/>
    </xf>
    <xf numFmtId="165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5" fontId="2" fillId="28" borderId="25" xfId="87" applyFont="1" applyFill="1" applyBorder="1" applyAlignment="1" applyProtection="1">
      <alignment vertical="center"/>
      <protection locked="0"/>
    </xf>
    <xf numFmtId="165" fontId="2" fillId="28" borderId="26" xfId="87" applyFont="1" applyFill="1" applyBorder="1" applyAlignment="1" applyProtection="1">
      <alignment vertical="center"/>
      <protection locked="0"/>
    </xf>
    <xf numFmtId="165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165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59" fillId="0" borderId="0" xfId="0" applyFont="1"/>
    <xf numFmtId="166" fontId="56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5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60" fillId="0" borderId="0" xfId="0" applyFont="1"/>
    <xf numFmtId="0" fontId="61" fillId="0" borderId="0" xfId="0" applyFont="1"/>
    <xf numFmtId="165" fontId="61" fillId="0" borderId="0" xfId="64" applyFont="1"/>
    <xf numFmtId="0" fontId="61" fillId="0" borderId="0" xfId="0" applyFont="1" applyAlignment="1">
      <alignment vertical="center"/>
    </xf>
    <xf numFmtId="165" fontId="61" fillId="0" borderId="0" xfId="64" applyFont="1" applyAlignment="1">
      <alignment vertical="center"/>
    </xf>
    <xf numFmtId="165" fontId="61" fillId="0" borderId="0" xfId="64" applyFont="1" applyAlignment="1" applyProtection="1">
      <alignment vertical="center"/>
      <protection locked="0"/>
    </xf>
    <xf numFmtId="165" fontId="61" fillId="0" borderId="0" xfId="0" applyNumberFormat="1" applyFont="1" applyAlignment="1">
      <alignment vertical="center"/>
    </xf>
    <xf numFmtId="0" fontId="62" fillId="0" borderId="0" xfId="0" applyFont="1" applyAlignment="1">
      <alignment vertical="center"/>
    </xf>
    <xf numFmtId="0" fontId="61" fillId="0" borderId="0" xfId="0" applyFont="1" applyAlignment="1">
      <alignment horizontal="center" vertical="center"/>
    </xf>
    <xf numFmtId="0" fontId="0" fillId="0" borderId="0" xfId="0"/>
    <xf numFmtId="0" fontId="60" fillId="29" borderId="0" xfId="0" applyFont="1" applyFill="1"/>
    <xf numFmtId="0" fontId="61" fillId="29" borderId="0" xfId="0" applyFont="1" applyFill="1"/>
    <xf numFmtId="0" fontId="61" fillId="29" borderId="0" xfId="0" applyFont="1" applyFill="1" applyAlignment="1">
      <alignment vertical="center"/>
    </xf>
    <xf numFmtId="0" fontId="60" fillId="30" borderId="0" xfId="0" applyFont="1" applyFill="1"/>
    <xf numFmtId="0" fontId="61" fillId="30" borderId="0" xfId="0" applyFont="1" applyFill="1"/>
    <xf numFmtId="0" fontId="61" fillId="30" borderId="0" xfId="0" applyFont="1" applyFill="1" applyAlignment="1">
      <alignment vertical="center"/>
    </xf>
    <xf numFmtId="165" fontId="61" fillId="30" borderId="0" xfId="64" applyFont="1" applyFill="1" applyAlignment="1">
      <alignment vertical="center"/>
    </xf>
    <xf numFmtId="165" fontId="61" fillId="30" borderId="0" xfId="0" applyNumberFormat="1" applyFont="1" applyFill="1" applyAlignment="1">
      <alignment vertical="center"/>
    </xf>
    <xf numFmtId="165" fontId="61" fillId="30" borderId="0" xfId="64" applyFont="1" applyFill="1"/>
    <xf numFmtId="0" fontId="63" fillId="29" borderId="0" xfId="0" applyFont="1" applyFill="1"/>
    <xf numFmtId="15" fontId="61" fillId="0" borderId="0" xfId="0" applyNumberFormat="1" applyFont="1" applyAlignment="1">
      <alignment vertical="center"/>
    </xf>
    <xf numFmtId="0" fontId="64" fillId="0" borderId="0" xfId="0" applyFont="1" applyAlignment="1">
      <alignment vertical="center"/>
    </xf>
    <xf numFmtId="166" fontId="61" fillId="29" borderId="0" xfId="64" applyNumberFormat="1" applyFont="1" applyFill="1" applyAlignment="1">
      <alignment vertical="center"/>
    </xf>
    <xf numFmtId="166" fontId="61" fillId="29" borderId="0" xfId="0" applyNumberFormat="1" applyFont="1" applyFill="1" applyAlignment="1">
      <alignment vertical="center"/>
    </xf>
    <xf numFmtId="166" fontId="61" fillId="0" borderId="0" xfId="64" applyNumberFormat="1" applyFont="1" applyAlignment="1">
      <alignment vertical="center"/>
    </xf>
    <xf numFmtId="0" fontId="59" fillId="31" borderId="0" xfId="0" applyFont="1" applyFill="1"/>
    <xf numFmtId="165" fontId="56" fillId="0" borderId="0" xfId="64" applyFont="1"/>
    <xf numFmtId="10" fontId="0" fillId="32" borderId="0" xfId="0" applyNumberFormat="1" applyFill="1"/>
    <xf numFmtId="9" fontId="61" fillId="29" borderId="0" xfId="0" applyNumberFormat="1" applyFont="1" applyFill="1"/>
    <xf numFmtId="10" fontId="61" fillId="29" borderId="0" xfId="0" applyNumberFormat="1" applyFont="1" applyFill="1" applyAlignment="1">
      <alignment vertical="center"/>
    </xf>
    <xf numFmtId="166" fontId="61" fillId="29" borderId="0" xfId="0" applyNumberFormat="1" applyFont="1" applyFill="1"/>
    <xf numFmtId="166" fontId="61" fillId="29" borderId="0" xfId="64" applyNumberFormat="1" applyFont="1" applyFill="1"/>
    <xf numFmtId="9" fontId="61" fillId="32" borderId="0" xfId="0" applyNumberFormat="1" applyFont="1" applyFill="1"/>
    <xf numFmtId="165" fontId="61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5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5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165" fontId="2" fillId="0" borderId="16" xfId="88" applyFont="1" applyFill="1" applyBorder="1" applyAlignment="1" applyProtection="1">
      <alignment horizontal="center" vertical="center"/>
      <protection locked="0"/>
    </xf>
    <xf numFmtId="165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58" fillId="0" borderId="16" xfId="303" applyNumberFormat="1" applyFont="1" applyFill="1" applyBorder="1" applyAlignment="1" applyProtection="1">
      <alignment vertical="center"/>
      <protection locked="0"/>
    </xf>
    <xf numFmtId="10" fontId="58" fillId="0" borderId="16" xfId="303" applyNumberFormat="1" applyFont="1" applyFill="1" applyBorder="1" applyAlignment="1" applyProtection="1">
      <alignment vertical="center"/>
      <protection locked="0"/>
    </xf>
    <xf numFmtId="0" fontId="65" fillId="0" borderId="28" xfId="0" applyFont="1" applyFill="1" applyBorder="1" applyAlignment="1" applyProtection="1">
      <alignment horizontal="left" vertical="center"/>
      <protection locked="0"/>
    </xf>
    <xf numFmtId="0" fontId="66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9" fillId="33" borderId="0" xfId="0" applyFont="1" applyFill="1"/>
    <xf numFmtId="0" fontId="59" fillId="33" borderId="0" xfId="0" applyFont="1" applyFill="1" applyAlignment="1">
      <alignment horizontal="center"/>
    </xf>
    <xf numFmtId="0" fontId="59" fillId="34" borderId="0" xfId="0" applyFont="1" applyFill="1" applyAlignment="1">
      <alignment horizontal="center"/>
    </xf>
    <xf numFmtId="0" fontId="0" fillId="32" borderId="0" xfId="0" applyFill="1"/>
    <xf numFmtId="0" fontId="67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7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9" fillId="32" borderId="0" xfId="0" applyFont="1" applyFill="1"/>
    <xf numFmtId="0" fontId="68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5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6" fillId="0" borderId="0" xfId="64" applyFont="1" applyAlignment="1"/>
    <xf numFmtId="165" fontId="69" fillId="0" borderId="0" xfId="64" applyFont="1"/>
    <xf numFmtId="165" fontId="70" fillId="0" borderId="0" xfId="64" applyFont="1" applyAlignment="1"/>
    <xf numFmtId="165" fontId="69" fillId="0" borderId="0" xfId="64" applyFont="1" applyAlignment="1"/>
    <xf numFmtId="0" fontId="56" fillId="0" borderId="0" xfId="64" applyNumberFormat="1" applyFont="1"/>
    <xf numFmtId="0" fontId="69" fillId="0" borderId="0" xfId="64" applyNumberFormat="1" applyFont="1"/>
    <xf numFmtId="0" fontId="71" fillId="0" borderId="0" xfId="0" applyFont="1"/>
    <xf numFmtId="0" fontId="72" fillId="0" borderId="0" xfId="0" applyFont="1" applyAlignment="1">
      <alignment horizontal="center" vertical="center" wrapText="1"/>
    </xf>
    <xf numFmtId="0" fontId="73" fillId="0" borderId="0" xfId="0" applyFont="1" applyAlignment="1">
      <alignment horizontal="center"/>
    </xf>
    <xf numFmtId="0" fontId="74" fillId="0" borderId="0" xfId="0" applyFont="1" applyAlignment="1"/>
    <xf numFmtId="0" fontId="71" fillId="0" borderId="0" xfId="0" applyFont="1" applyAlignment="1"/>
    <xf numFmtId="0" fontId="75" fillId="0" borderId="0" xfId="0" applyFont="1" applyAlignment="1"/>
    <xf numFmtId="0" fontId="74" fillId="0" borderId="0" xfId="0" applyFont="1"/>
    <xf numFmtId="0" fontId="71" fillId="0" borderId="0" xfId="0" applyFont="1" applyAlignment="1">
      <alignment horizontal="left"/>
    </xf>
    <xf numFmtId="0" fontId="7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77" fillId="0" borderId="0" xfId="0" applyFont="1" applyAlignment="1">
      <alignment horizontal="right"/>
    </xf>
    <xf numFmtId="0" fontId="76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43" fontId="71" fillId="0" borderId="0" xfId="65" applyFont="1"/>
    <xf numFmtId="0" fontId="75" fillId="37" borderId="38" xfId="0" applyFont="1" applyFill="1" applyBorder="1" applyAlignment="1">
      <alignment horizontal="center"/>
    </xf>
    <xf numFmtId="0" fontId="75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5" fillId="37" borderId="30" xfId="0" applyFont="1" applyFill="1" applyBorder="1" applyAlignment="1">
      <alignment horizontal="center"/>
    </xf>
    <xf numFmtId="0" fontId="74" fillId="37" borderId="0" xfId="0" applyFont="1" applyFill="1" applyBorder="1"/>
    <xf numFmtId="173" fontId="78" fillId="37" borderId="38" xfId="65" applyNumberFormat="1" applyFont="1" applyFill="1" applyBorder="1" applyAlignment="1"/>
    <xf numFmtId="43" fontId="71" fillId="0" borderId="0" xfId="65" quotePrefix="1" applyFont="1"/>
    <xf numFmtId="0" fontId="74" fillId="37" borderId="40" xfId="0" applyFont="1" applyFill="1" applyBorder="1" applyAlignment="1">
      <alignment horizontal="center"/>
    </xf>
    <xf numFmtId="0" fontId="74" fillId="37" borderId="41" xfId="0" applyFont="1" applyFill="1" applyBorder="1" applyAlignment="1">
      <alignment horizontal="center"/>
    </xf>
    <xf numFmtId="0" fontId="77" fillId="37" borderId="29" xfId="0" applyFont="1" applyFill="1" applyBorder="1" applyAlignment="1"/>
    <xf numFmtId="0" fontId="71" fillId="37" borderId="30" xfId="0" applyFont="1" applyFill="1" applyBorder="1" applyAlignment="1"/>
    <xf numFmtId="173" fontId="78" fillId="37" borderId="18" xfId="65" applyNumberFormat="1" applyFont="1" applyFill="1" applyBorder="1" applyAlignment="1"/>
    <xf numFmtId="0" fontId="74" fillId="0" borderId="0" xfId="0" applyFont="1" applyBorder="1" applyAlignment="1"/>
    <xf numFmtId="0" fontId="74" fillId="0" borderId="42" xfId="0" applyFont="1" applyBorder="1" applyAlignment="1"/>
    <xf numFmtId="173" fontId="79" fillId="0" borderId="38" xfId="65" applyNumberFormat="1" applyFont="1" applyBorder="1" applyAlignment="1"/>
    <xf numFmtId="0" fontId="71" fillId="0" borderId="0" xfId="0" applyFont="1" applyBorder="1"/>
    <xf numFmtId="0" fontId="71" fillId="0" borderId="40" xfId="0" applyFont="1" applyBorder="1" applyAlignment="1">
      <alignment horizontal="center"/>
    </xf>
    <xf numFmtId="0" fontId="71" fillId="0" borderId="41" xfId="0" applyFont="1" applyBorder="1" applyAlignment="1">
      <alignment horizontal="center"/>
    </xf>
    <xf numFmtId="0" fontId="75" fillId="0" borderId="30" xfId="0" applyFont="1" applyBorder="1" applyAlignment="1"/>
    <xf numFmtId="0" fontId="71" fillId="0" borderId="41" xfId="0" applyFont="1" applyBorder="1" applyAlignment="1"/>
    <xf numFmtId="173" fontId="80" fillId="0" borderId="18" xfId="65" applyNumberFormat="1" applyFont="1" applyBorder="1" applyAlignment="1"/>
    <xf numFmtId="0" fontId="71" fillId="0" borderId="32" xfId="0" applyFont="1" applyBorder="1" applyAlignment="1"/>
    <xf numFmtId="0" fontId="71" fillId="0" borderId="43" xfId="0" applyFont="1" applyBorder="1" applyAlignment="1"/>
    <xf numFmtId="173" fontId="81" fillId="0" borderId="19" xfId="65" applyNumberFormat="1" applyFont="1" applyBorder="1" applyAlignment="1">
      <alignment horizontal="right"/>
    </xf>
    <xf numFmtId="173" fontId="80" fillId="0" borderId="0" xfId="65" applyNumberFormat="1" applyFont="1" applyBorder="1" applyAlignment="1">
      <alignment horizontal="right"/>
    </xf>
    <xf numFmtId="0" fontId="75" fillId="0" borderId="29" xfId="0" applyFont="1" applyBorder="1" applyAlignment="1"/>
    <xf numFmtId="0" fontId="71" fillId="0" borderId="41" xfId="0" applyFont="1" applyBorder="1" applyAlignment="1">
      <alignment horizontal="justify" vertical="top"/>
    </xf>
    <xf numFmtId="0" fontId="71" fillId="0" borderId="44" xfId="0" applyFont="1" applyBorder="1" applyAlignment="1">
      <alignment horizontal="center"/>
    </xf>
    <xf numFmtId="0" fontId="71" fillId="0" borderId="45" xfId="0" applyFont="1" applyBorder="1" applyAlignment="1">
      <alignment horizontal="center"/>
    </xf>
    <xf numFmtId="173" fontId="71" fillId="0" borderId="0" xfId="0" applyNumberFormat="1" applyFont="1"/>
    <xf numFmtId="43" fontId="71" fillId="0" borderId="0" xfId="65" quotePrefix="1" applyNumberFormat="1" applyFont="1"/>
    <xf numFmtId="0" fontId="75" fillId="0" borderId="32" xfId="0" applyFont="1" applyBorder="1" applyAlignment="1"/>
    <xf numFmtId="0" fontId="74" fillId="0" borderId="0" xfId="0" applyFont="1" applyBorder="1" applyAlignment="1">
      <alignment horizontal="left" vertical="center"/>
    </xf>
    <xf numFmtId="0" fontId="74" fillId="0" borderId="42" xfId="0" applyFont="1" applyBorder="1" applyAlignment="1">
      <alignment horizontal="left" vertical="center"/>
    </xf>
    <xf numFmtId="174" fontId="81" fillId="0" borderId="38" xfId="65" applyNumberFormat="1" applyFont="1" applyBorder="1" applyAlignment="1">
      <alignment horizontal="right"/>
    </xf>
    <xf numFmtId="0" fontId="74" fillId="0" borderId="40" xfId="0" applyFont="1" applyBorder="1" applyAlignment="1">
      <alignment horizontal="center" vertical="top" wrapText="1"/>
    </xf>
    <xf numFmtId="0" fontId="74" fillId="0" borderId="41" xfId="0" applyFont="1" applyBorder="1" applyAlignment="1">
      <alignment horizontal="center" vertical="top" wrapText="1"/>
    </xf>
    <xf numFmtId="0" fontId="75" fillId="0" borderId="30" xfId="0" applyFont="1" applyBorder="1" applyAlignment="1">
      <alignment horizontal="left" vertical="center"/>
    </xf>
    <xf numFmtId="0" fontId="74" fillId="0" borderId="41" xfId="0" applyFont="1" applyBorder="1" applyAlignment="1">
      <alignment horizontal="left" vertical="center"/>
    </xf>
    <xf numFmtId="0" fontId="71" fillId="0" borderId="0" xfId="0" applyFont="1" applyBorder="1" applyAlignment="1">
      <alignment horizontal="left" vertical="center"/>
    </xf>
    <xf numFmtId="0" fontId="71" fillId="0" borderId="45" xfId="0" applyFont="1" applyBorder="1" applyAlignment="1">
      <alignment horizontal="left" vertical="center"/>
    </xf>
    <xf numFmtId="0" fontId="71" fillId="0" borderId="40" xfId="0" applyFont="1" applyBorder="1" applyAlignment="1">
      <alignment horizontal="center" vertical="top" wrapText="1"/>
    </xf>
    <xf numFmtId="0" fontId="71" fillId="0" borderId="41" xfId="0" applyFont="1" applyBorder="1" applyAlignment="1">
      <alignment horizontal="center" vertical="top" wrapText="1"/>
    </xf>
    <xf numFmtId="0" fontId="71" fillId="0" borderId="41" xfId="0" applyFont="1" applyBorder="1" applyAlignment="1">
      <alignment horizontal="left" vertical="center"/>
    </xf>
    <xf numFmtId="173" fontId="71" fillId="0" borderId="38" xfId="65" applyNumberFormat="1" applyFont="1" applyBorder="1" applyAlignment="1">
      <alignment horizontal="right" vertical="top" wrapText="1"/>
    </xf>
    <xf numFmtId="0" fontId="71" fillId="0" borderId="30" xfId="0" applyFont="1" applyBorder="1" applyAlignment="1">
      <alignment horizontal="center" vertical="top" wrapText="1"/>
    </xf>
    <xf numFmtId="0" fontId="75" fillId="0" borderId="29" xfId="0" applyFont="1" applyBorder="1" applyAlignment="1">
      <alignment horizontal="left" vertical="center"/>
    </xf>
    <xf numFmtId="0" fontId="74" fillId="0" borderId="34" xfId="0" applyFont="1" applyBorder="1" applyAlignment="1">
      <alignment vertical="center"/>
    </xf>
    <xf numFmtId="0" fontId="74" fillId="0" borderId="45" xfId="0" applyFont="1" applyBorder="1" applyAlignment="1">
      <alignment vertical="center"/>
    </xf>
    <xf numFmtId="173" fontId="76" fillId="0" borderId="38" xfId="65" applyNumberFormat="1" applyFont="1" applyBorder="1" applyAlignment="1">
      <alignment horizontal="right" vertical="center" wrapText="1"/>
    </xf>
    <xf numFmtId="0" fontId="75" fillId="0" borderId="29" xfId="0" applyFont="1" applyBorder="1" applyAlignment="1">
      <alignment vertical="center"/>
    </xf>
    <xf numFmtId="0" fontId="74" fillId="0" borderId="41" xfId="0" applyFont="1" applyBorder="1" applyAlignment="1">
      <alignment vertical="center"/>
    </xf>
    <xf numFmtId="173" fontId="76" fillId="0" borderId="18" xfId="65" applyNumberFormat="1" applyFont="1" applyBorder="1" applyAlignment="1">
      <alignment horizontal="right" vertical="center" wrapText="1"/>
    </xf>
    <xf numFmtId="0" fontId="71" fillId="0" borderId="46" xfId="0" applyFont="1" applyBorder="1" applyAlignment="1">
      <alignment vertical="top" wrapText="1"/>
    </xf>
    <xf numFmtId="0" fontId="71" fillId="0" borderId="43" xfId="0" applyFont="1" applyBorder="1" applyAlignment="1">
      <alignment vertical="top" wrapText="1"/>
    </xf>
    <xf numFmtId="0" fontId="71" fillId="0" borderId="12" xfId="0" applyFont="1" applyBorder="1" applyAlignment="1"/>
    <xf numFmtId="173" fontId="81" fillId="0" borderId="19" xfId="65" applyNumberFormat="1" applyFont="1" applyBorder="1" applyAlignment="1"/>
    <xf numFmtId="0" fontId="71" fillId="0" borderId="40" xfId="0" applyFont="1" applyBorder="1" applyAlignment="1">
      <alignment vertical="top" wrapText="1"/>
    </xf>
    <xf numFmtId="0" fontId="71" fillId="0" borderId="41" xfId="0" applyFont="1" applyBorder="1" applyAlignment="1">
      <alignment vertical="top" wrapText="1"/>
    </xf>
    <xf numFmtId="0" fontId="71" fillId="0" borderId="30" xfId="0" applyFont="1" applyBorder="1" applyAlignment="1"/>
    <xf numFmtId="0" fontId="74" fillId="37" borderId="0" xfId="0" applyFont="1" applyFill="1" applyBorder="1" applyAlignment="1">
      <alignment vertical="center"/>
    </xf>
    <xf numFmtId="173" fontId="79" fillId="37" borderId="0" xfId="65" applyNumberFormat="1" applyFont="1" applyFill="1" applyBorder="1" applyAlignment="1">
      <alignment vertical="center" wrapText="1"/>
    </xf>
    <xf numFmtId="0" fontId="74" fillId="37" borderId="40" xfId="0" applyFont="1" applyFill="1" applyBorder="1" applyAlignment="1">
      <alignment horizontal="center" vertical="top" wrapText="1"/>
    </xf>
    <xf numFmtId="0" fontId="74" fillId="37" borderId="41" xfId="0" applyFont="1" applyFill="1" applyBorder="1" applyAlignment="1">
      <alignment horizontal="center" vertical="top" wrapText="1"/>
    </xf>
    <xf numFmtId="0" fontId="77" fillId="37" borderId="30" xfId="0" applyFont="1" applyFill="1" applyBorder="1" applyAlignment="1">
      <alignment vertical="center"/>
    </xf>
    <xf numFmtId="0" fontId="74" fillId="37" borderId="30" xfId="0" applyFont="1" applyFill="1" applyBorder="1" applyAlignment="1">
      <alignment vertical="center"/>
    </xf>
    <xf numFmtId="173" fontId="79" fillId="37" borderId="30" xfId="65" applyNumberFormat="1" applyFont="1" applyFill="1" applyBorder="1" applyAlignment="1">
      <alignment vertical="center" wrapText="1"/>
    </xf>
    <xf numFmtId="0" fontId="71" fillId="0" borderId="42" xfId="0" applyFont="1" applyBorder="1" applyAlignment="1"/>
    <xf numFmtId="173" fontId="81" fillId="0" borderId="16" xfId="65" applyNumberFormat="1" applyFont="1" applyBorder="1" applyAlignment="1"/>
    <xf numFmtId="173" fontId="81" fillId="0" borderId="18" xfId="65" applyNumberFormat="1" applyFont="1" applyBorder="1" applyAlignment="1"/>
    <xf numFmtId="0" fontId="74" fillId="0" borderId="34" xfId="0" applyFont="1" applyBorder="1" applyAlignment="1"/>
    <xf numFmtId="0" fontId="71" fillId="0" borderId="45" xfId="0" applyFont="1" applyBorder="1" applyAlignment="1"/>
    <xf numFmtId="173" fontId="81" fillId="0" borderId="38" xfId="65" applyNumberFormat="1" applyFont="1" applyBorder="1" applyAlignment="1"/>
    <xf numFmtId="173" fontId="81" fillId="0" borderId="42" xfId="65" applyNumberFormat="1" applyFont="1" applyBorder="1" applyAlignment="1"/>
    <xf numFmtId="173" fontId="81" fillId="0" borderId="41" xfId="65" applyNumberFormat="1" applyFont="1" applyBorder="1" applyAlignment="1"/>
    <xf numFmtId="0" fontId="71" fillId="0" borderId="12" xfId="0" applyFont="1" applyBorder="1" applyAlignment="1">
      <alignment horizontal="left" vertical="center"/>
    </xf>
    <xf numFmtId="0" fontId="71" fillId="0" borderId="43" xfId="0" applyFont="1" applyBorder="1" applyAlignment="1">
      <alignment horizontal="left" vertical="center"/>
    </xf>
    <xf numFmtId="0" fontId="71" fillId="0" borderId="44" xfId="0" applyFont="1" applyBorder="1" applyAlignment="1">
      <alignment vertical="top" wrapText="1"/>
    </xf>
    <xf numFmtId="0" fontId="71" fillId="0" borderId="45" xfId="0" applyFont="1" applyBorder="1" applyAlignment="1">
      <alignment vertical="top" wrapText="1"/>
    </xf>
    <xf numFmtId="10" fontId="81" fillId="0" borderId="38" xfId="311" applyNumberFormat="1" applyFont="1" applyBorder="1" applyAlignment="1">
      <alignment horizontal="right"/>
    </xf>
    <xf numFmtId="0" fontId="71" fillId="0" borderId="41" xfId="0" applyFont="1" applyBorder="1" applyAlignment="1">
      <alignment vertical="center"/>
    </xf>
    <xf numFmtId="0" fontId="74" fillId="0" borderId="0" xfId="0" applyFont="1" applyBorder="1" applyAlignment="1">
      <alignment vertical="center"/>
    </xf>
    <xf numFmtId="0" fontId="71" fillId="0" borderId="42" xfId="0" applyFont="1" applyBorder="1" applyAlignment="1">
      <alignment vertical="center"/>
    </xf>
    <xf numFmtId="173" fontId="81" fillId="0" borderId="38" xfId="65" applyNumberFormat="1" applyFont="1" applyBorder="1" applyAlignment="1">
      <alignment vertical="center" wrapText="1"/>
    </xf>
    <xf numFmtId="0" fontId="75" fillId="0" borderId="30" xfId="0" applyFont="1" applyBorder="1" applyAlignment="1">
      <alignment vertical="center"/>
    </xf>
    <xf numFmtId="173" fontId="81" fillId="0" borderId="18" xfId="65" applyNumberFormat="1" applyFont="1" applyBorder="1" applyAlignment="1">
      <alignment vertical="center" wrapText="1"/>
    </xf>
    <xf numFmtId="0" fontId="71" fillId="0" borderId="43" xfId="0" applyFont="1" applyBorder="1" applyAlignment="1">
      <alignment horizontal="justify" vertical="top"/>
    </xf>
    <xf numFmtId="0" fontId="71" fillId="0" borderId="47" xfId="0" applyFont="1" applyBorder="1" applyAlignment="1">
      <alignment vertical="top" wrapText="1"/>
    </xf>
    <xf numFmtId="0" fontId="71" fillId="0" borderId="48" xfId="0" applyFont="1" applyBorder="1" applyAlignment="1">
      <alignment vertical="top" wrapText="1"/>
    </xf>
    <xf numFmtId="0" fontId="71" fillId="0" borderId="49" xfId="0" applyFont="1" applyBorder="1" applyAlignment="1"/>
    <xf numFmtId="0" fontId="71" fillId="0" borderId="48" xfId="0" applyFont="1" applyBorder="1" applyAlignment="1"/>
    <xf numFmtId="0" fontId="76" fillId="0" borderId="0" xfId="0" applyFont="1" applyBorder="1" applyAlignment="1">
      <alignment wrapText="1"/>
    </xf>
    <xf numFmtId="0" fontId="71" fillId="0" borderId="0" xfId="0" applyFont="1" applyBorder="1" applyAlignment="1">
      <alignment wrapText="1"/>
    </xf>
    <xf numFmtId="0" fontId="76" fillId="0" borderId="0" xfId="0" applyFont="1" applyAlignment="1"/>
    <xf numFmtId="0" fontId="76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0" fontId="75" fillId="0" borderId="0" xfId="0" applyFont="1" applyAlignment="1">
      <alignment horizontal="center"/>
    </xf>
    <xf numFmtId="0" fontId="71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71" fillId="0" borderId="0" xfId="0" applyFont="1" applyAlignment="1">
      <alignment horizontal="center"/>
    </xf>
    <xf numFmtId="0" fontId="83" fillId="0" borderId="0" xfId="0" applyFont="1" applyAlignment="1">
      <alignment horizontal="center" vertical="top" wrapText="1"/>
    </xf>
    <xf numFmtId="0" fontId="71" fillId="0" borderId="0" xfId="0" applyFont="1" applyAlignment="1">
      <alignment vertical="top" wrapText="1"/>
    </xf>
    <xf numFmtId="0" fontId="84" fillId="0" borderId="0" xfId="0" applyFont="1"/>
    <xf numFmtId="175" fontId="45" fillId="0" borderId="0" xfId="0" applyNumberFormat="1" applyFont="1" applyAlignment="1">
      <alignment horizontal="left"/>
    </xf>
    <xf numFmtId="0" fontId="71" fillId="0" borderId="0" xfId="0" applyFont="1" applyFill="1"/>
    <xf numFmtId="176" fontId="46" fillId="0" borderId="0" xfId="0" applyNumberFormat="1" applyFont="1" applyAlignment="1">
      <alignment horizontal="left"/>
    </xf>
    <xf numFmtId="0" fontId="74" fillId="0" borderId="0" xfId="0" applyFont="1" applyFill="1"/>
    <xf numFmtId="175" fontId="75" fillId="37" borderId="18" xfId="0" applyNumberFormat="1" applyFont="1" applyFill="1" applyBorder="1" applyAlignment="1">
      <alignment horizontal="center"/>
    </xf>
    <xf numFmtId="177" fontId="85" fillId="0" borderId="0" xfId="303" applyNumberFormat="1" applyFont="1" applyAlignment="1" applyProtection="1">
      <alignment horizontal="center"/>
      <protection locked="0"/>
    </xf>
    <xf numFmtId="176" fontId="71" fillId="0" borderId="0" xfId="0" applyNumberFormat="1" applyFont="1"/>
    <xf numFmtId="173" fontId="7" fillId="37" borderId="39" xfId="65" applyNumberFormat="1" applyFont="1" applyFill="1" applyBorder="1" applyAlignment="1"/>
    <xf numFmtId="173" fontId="7" fillId="37" borderId="50" xfId="65" applyNumberFormat="1" applyFont="1" applyFill="1" applyBorder="1" applyAlignment="1"/>
    <xf numFmtId="173" fontId="6" fillId="0" borderId="39" xfId="65" applyNumberFormat="1" applyFont="1" applyBorder="1" applyAlignment="1"/>
    <xf numFmtId="173" fontId="7" fillId="0" borderId="50" xfId="65" applyNumberFormat="1" applyFont="1" applyBorder="1" applyAlignment="1"/>
    <xf numFmtId="173" fontId="10" fillId="0" borderId="51" xfId="65" applyNumberFormat="1" applyFont="1" applyBorder="1" applyAlignment="1">
      <alignment horizontal="right"/>
    </xf>
    <xf numFmtId="173" fontId="53" fillId="0" borderId="39" xfId="65" applyNumberFormat="1" applyFont="1" applyBorder="1" applyAlignment="1">
      <alignment horizontal="right"/>
    </xf>
    <xf numFmtId="173" fontId="54" fillId="0" borderId="52" xfId="65" applyNumberFormat="1" applyFont="1" applyBorder="1" applyAlignment="1">
      <alignment vertical="top" wrapText="1"/>
    </xf>
    <xf numFmtId="173" fontId="55" fillId="0" borderId="50" xfId="65" applyNumberFormat="1" applyFont="1" applyBorder="1" applyAlignment="1">
      <alignment vertical="center" wrapText="1"/>
    </xf>
    <xf numFmtId="173" fontId="10" fillId="0" borderId="50" xfId="65" applyNumberFormat="1" applyFont="1" applyBorder="1" applyAlignment="1"/>
    <xf numFmtId="173" fontId="6" fillId="37" borderId="39" xfId="65" applyNumberFormat="1" applyFont="1" applyFill="1" applyBorder="1" applyAlignment="1">
      <alignment vertical="center" wrapText="1"/>
    </xf>
    <xf numFmtId="173" fontId="6" fillId="37" borderId="50" xfId="65" applyNumberFormat="1" applyFont="1" applyFill="1" applyBorder="1" applyAlignment="1">
      <alignment vertical="center" wrapText="1"/>
    </xf>
    <xf numFmtId="173" fontId="10" fillId="0" borderId="39" xfId="65" applyNumberFormat="1" applyFont="1" applyBorder="1" applyAlignment="1"/>
    <xf numFmtId="173" fontId="10" fillId="0" borderId="53" xfId="65" applyNumberFormat="1" applyFont="1" applyBorder="1" applyAlignment="1"/>
    <xf numFmtId="10" fontId="10" fillId="0" borderId="39" xfId="311" applyNumberFormat="1" applyFont="1" applyBorder="1" applyAlignment="1"/>
    <xf numFmtId="173" fontId="10" fillId="0" borderId="39" xfId="65" applyNumberFormat="1" applyFont="1" applyBorder="1" applyAlignment="1">
      <alignment vertical="center" wrapText="1"/>
    </xf>
    <xf numFmtId="173" fontId="10" fillId="0" borderId="50" xfId="65" applyNumberFormat="1" applyFont="1" applyBorder="1" applyAlignment="1">
      <alignment vertical="center" wrapText="1"/>
    </xf>
    <xf numFmtId="9" fontId="71" fillId="0" borderId="0" xfId="311" applyFont="1"/>
    <xf numFmtId="43" fontId="81" fillId="0" borderId="18" xfId="65" applyNumberFormat="1" applyFont="1" applyBorder="1" applyAlignment="1">
      <alignment horizontal="right"/>
    </xf>
    <xf numFmtId="43" fontId="10" fillId="0" borderId="50" xfId="65" applyNumberFormat="1" applyFont="1" applyBorder="1" applyAlignment="1">
      <alignment horizontal="right"/>
    </xf>
    <xf numFmtId="39" fontId="81" fillId="0" borderId="54" xfId="64" applyNumberFormat="1" applyFont="1" applyBorder="1" applyAlignment="1">
      <alignment horizontal="right"/>
    </xf>
    <xf numFmtId="10" fontId="81" fillId="0" borderId="38" xfId="311" applyNumberFormat="1" applyFont="1" applyBorder="1" applyAlignment="1"/>
    <xf numFmtId="10" fontId="81" fillId="0" borderId="18" xfId="311" applyNumberFormat="1" applyFont="1" applyBorder="1" applyAlignment="1"/>
    <xf numFmtId="10" fontId="10" fillId="0" borderId="50" xfId="311" applyNumberFormat="1" applyFont="1" applyBorder="1" applyAlignment="1"/>
    <xf numFmtId="173" fontId="10" fillId="0" borderId="50" xfId="65" applyNumberFormat="1" applyFont="1" applyBorder="1" applyAlignment="1">
      <alignment horizontal="right"/>
    </xf>
    <xf numFmtId="174" fontId="10" fillId="0" borderId="39" xfId="65" applyNumberFormat="1" applyFont="1" applyBorder="1" applyAlignment="1">
      <alignment horizontal="right"/>
    </xf>
    <xf numFmtId="173" fontId="84" fillId="0" borderId="16" xfId="65" applyNumberFormat="1" applyFont="1" applyBorder="1" applyAlignment="1">
      <alignment horizontal="right"/>
    </xf>
    <xf numFmtId="173" fontId="81" fillId="0" borderId="18" xfId="65" applyNumberFormat="1" applyFont="1" applyBorder="1" applyAlignment="1">
      <alignment horizontal="right"/>
    </xf>
    <xf numFmtId="39" fontId="81" fillId="0" borderId="18" xfId="64" applyNumberFormat="1" applyFont="1" applyBorder="1" applyAlignment="1">
      <alignment horizontal="right"/>
    </xf>
    <xf numFmtId="174" fontId="81" fillId="0" borderId="52" xfId="65" applyNumberFormat="1" applyFont="1" applyBorder="1" applyAlignment="1">
      <alignment horizontal="right"/>
    </xf>
    <xf numFmtId="173" fontId="55" fillId="0" borderId="52" xfId="65" applyNumberFormat="1" applyFont="1" applyBorder="1" applyAlignment="1">
      <alignment vertical="center" wrapText="1"/>
    </xf>
    <xf numFmtId="173" fontId="81" fillId="0" borderId="60" xfId="65" applyNumberFormat="1" applyFont="1" applyBorder="1" applyAlignment="1"/>
    <xf numFmtId="173" fontId="81" fillId="0" borderId="61" xfId="65" applyNumberFormat="1" applyFont="1" applyBorder="1" applyAlignment="1"/>
    <xf numFmtId="173" fontId="71" fillId="0" borderId="0" xfId="0" applyNumberFormat="1" applyFont="1" applyFill="1"/>
    <xf numFmtId="173" fontId="10" fillId="0" borderId="19" xfId="65" applyNumberFormat="1" applyFont="1" applyFill="1" applyBorder="1" applyAlignment="1">
      <alignment horizontal="right"/>
    </xf>
    <xf numFmtId="175" fontId="75" fillId="37" borderId="54" xfId="0" applyNumberFormat="1" applyFont="1" applyFill="1" applyBorder="1" applyAlignment="1">
      <alignment horizontal="center"/>
    </xf>
    <xf numFmtId="3" fontId="71" fillId="0" borderId="0" xfId="0" applyNumberFormat="1" applyFont="1"/>
    <xf numFmtId="4" fontId="71" fillId="0" borderId="0" xfId="0" applyNumberFormat="1" applyFont="1"/>
    <xf numFmtId="43" fontId="71" fillId="0" borderId="0" xfId="0" applyNumberFormat="1" applyFont="1"/>
    <xf numFmtId="165" fontId="71" fillId="0" borderId="0" xfId="64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7" fontId="61" fillId="32" borderId="0" xfId="64" applyNumberFormat="1" applyFont="1" applyFill="1" applyAlignment="1" applyProtection="1">
      <alignment horizontal="center" vertical="center"/>
      <protection locked="0"/>
    </xf>
    <xf numFmtId="0" fontId="61" fillId="0" borderId="0" xfId="0" applyFont="1" applyAlignment="1">
      <alignment horizontal="center" vertical="center"/>
    </xf>
    <xf numFmtId="165" fontId="61" fillId="0" borderId="0" xfId="64" applyFont="1" applyAlignment="1">
      <alignment horizontal="center" vertical="center"/>
    </xf>
    <xf numFmtId="165" fontId="61" fillId="32" borderId="0" xfId="64" applyFont="1" applyFill="1" applyAlignment="1" applyProtection="1">
      <alignment horizontal="left" vertical="center"/>
      <protection locked="0"/>
    </xf>
    <xf numFmtId="165" fontId="61" fillId="32" borderId="0" xfId="64" applyFont="1" applyFill="1" applyAlignment="1" applyProtection="1">
      <alignment horizontal="center" vertical="center"/>
      <protection locked="0"/>
    </xf>
    <xf numFmtId="0" fontId="63" fillId="0" borderId="0" xfId="0" applyFont="1" applyAlignment="1">
      <alignment horizontal="center"/>
    </xf>
    <xf numFmtId="15" fontId="61" fillId="38" borderId="0" xfId="69" applyNumberFormat="1" applyFont="1" applyFill="1" applyAlignment="1" applyProtection="1">
      <alignment horizontal="center"/>
      <protection locked="0"/>
    </xf>
    <xf numFmtId="165" fontId="61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9" fillId="34" borderId="0" xfId="0" applyFont="1" applyFill="1" applyAlignment="1">
      <alignment horizontal="center"/>
    </xf>
    <xf numFmtId="0" fontId="59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5" fontId="2" fillId="22" borderId="32" xfId="87" applyFont="1" applyFill="1" applyBorder="1" applyAlignment="1" applyProtection="1">
      <alignment horizontal="center"/>
      <protection locked="0"/>
    </xf>
    <xf numFmtId="165" fontId="2" fillId="22" borderId="12" xfId="87" applyFont="1" applyFill="1" applyBorder="1" applyAlignment="1" applyProtection="1">
      <alignment horizontal="center"/>
      <protection locked="0"/>
    </xf>
    <xf numFmtId="0" fontId="74" fillId="0" borderId="44" xfId="0" applyFont="1" applyBorder="1" applyAlignment="1">
      <alignment horizontal="center" vertical="top" wrapText="1"/>
    </xf>
    <xf numFmtId="0" fontId="74" fillId="0" borderId="45" xfId="0" applyFont="1" applyBorder="1" applyAlignment="1">
      <alignment horizontal="center" vertical="top" wrapText="1"/>
    </xf>
    <xf numFmtId="0" fontId="88" fillId="0" borderId="0" xfId="0" applyFont="1" applyAlignment="1">
      <alignment horizontal="center"/>
    </xf>
    <xf numFmtId="0" fontId="76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82" fillId="0" borderId="0" xfId="0" applyFont="1" applyAlignment="1">
      <alignment horizontal="center"/>
    </xf>
    <xf numFmtId="0" fontId="74" fillId="0" borderId="0" xfId="0" applyFont="1" applyBorder="1" applyAlignment="1">
      <alignment horizontal="center" vertical="top" wrapText="1"/>
    </xf>
    <xf numFmtId="0" fontId="74" fillId="0" borderId="59" xfId="0" applyFont="1" applyBorder="1" applyAlignment="1">
      <alignment horizontal="center" vertical="top" wrapText="1"/>
    </xf>
    <xf numFmtId="0" fontId="74" fillId="0" borderId="42" xfId="0" applyFont="1" applyBorder="1" applyAlignment="1">
      <alignment horizontal="center" vertical="top" wrapText="1"/>
    </xf>
    <xf numFmtId="0" fontId="50" fillId="0" borderId="2" xfId="0" applyFont="1" applyBorder="1" applyAlignment="1">
      <alignment horizontal="left" vertical="center" wrapText="1"/>
    </xf>
    <xf numFmtId="0" fontId="71" fillId="0" borderId="42" xfId="0" applyFont="1" applyBorder="1" applyAlignment="1">
      <alignment horizontal="left" vertical="center" wrapText="1"/>
    </xf>
    <xf numFmtId="0" fontId="71" fillId="0" borderId="30" xfId="0" applyFont="1" applyBorder="1" applyAlignment="1">
      <alignment horizontal="left" vertical="center" wrapText="1"/>
    </xf>
    <xf numFmtId="0" fontId="71" fillId="0" borderId="41" xfId="0" applyFont="1" applyBorder="1" applyAlignment="1">
      <alignment horizontal="left" vertical="center" wrapText="1"/>
    </xf>
    <xf numFmtId="0" fontId="71" fillId="0" borderId="44" xfId="0" applyFont="1" applyBorder="1" applyAlignment="1">
      <alignment horizontal="center" vertical="top" wrapText="1"/>
    </xf>
    <xf numFmtId="0" fontId="71" fillId="0" borderId="45" xfId="0" applyFont="1" applyBorder="1" applyAlignment="1">
      <alignment horizontal="center" vertical="top" wrapText="1"/>
    </xf>
    <xf numFmtId="0" fontId="71" fillId="0" borderId="59" xfId="0" applyFont="1" applyBorder="1" applyAlignment="1">
      <alignment horizontal="center" vertical="top" wrapText="1"/>
    </xf>
    <xf numFmtId="0" fontId="71" fillId="0" borderId="42" xfId="0" applyFont="1" applyBorder="1" applyAlignment="1">
      <alignment horizontal="center" vertical="top" wrapText="1"/>
    </xf>
    <xf numFmtId="0" fontId="74" fillId="37" borderId="44" xfId="0" applyFont="1" applyFill="1" applyBorder="1" applyAlignment="1">
      <alignment horizontal="center" vertical="top" wrapText="1"/>
    </xf>
    <xf numFmtId="0" fontId="74" fillId="37" borderId="45" xfId="0" applyFont="1" applyFill="1" applyBorder="1" applyAlignment="1">
      <alignment horizontal="center" vertical="top" wrapText="1"/>
    </xf>
    <xf numFmtId="0" fontId="71" fillId="0" borderId="40" xfId="0" applyFont="1" applyBorder="1" applyAlignment="1">
      <alignment horizontal="center" vertical="top" wrapText="1"/>
    </xf>
    <xf numFmtId="0" fontId="71" fillId="0" borderId="30" xfId="0" applyFont="1" applyBorder="1" applyAlignment="1">
      <alignment horizontal="center" vertical="top" wrapText="1"/>
    </xf>
    <xf numFmtId="0" fontId="74" fillId="0" borderId="0" xfId="0" applyFont="1" applyAlignment="1">
      <alignment horizontal="left"/>
    </xf>
    <xf numFmtId="0" fontId="76" fillId="37" borderId="55" xfId="0" applyFont="1" applyFill="1" applyBorder="1" applyAlignment="1">
      <alignment horizontal="center"/>
    </xf>
    <xf numFmtId="0" fontId="76" fillId="37" borderId="56" xfId="0" applyFont="1" applyFill="1" applyBorder="1" applyAlignment="1">
      <alignment horizontal="center"/>
    </xf>
    <xf numFmtId="0" fontId="76" fillId="37" borderId="57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5" fillId="37" borderId="58" xfId="0" applyFont="1" applyFill="1" applyBorder="1" applyAlignment="1">
      <alignment horizontal="center"/>
    </xf>
    <xf numFmtId="0" fontId="75" fillId="37" borderId="45" xfId="0" applyFont="1" applyFill="1" applyBorder="1" applyAlignment="1">
      <alignment horizontal="center"/>
    </xf>
    <xf numFmtId="0" fontId="74" fillId="37" borderId="44" xfId="0" applyFont="1" applyFill="1" applyBorder="1" applyAlignment="1">
      <alignment horizontal="center"/>
    </xf>
    <xf numFmtId="0" fontId="74" fillId="37" borderId="45" xfId="0" applyFont="1" applyFill="1" applyBorder="1" applyAlignment="1">
      <alignment horizontal="center"/>
    </xf>
    <xf numFmtId="0" fontId="74" fillId="0" borderId="44" xfId="0" applyFont="1" applyBorder="1" applyAlignment="1">
      <alignment horizontal="center"/>
    </xf>
    <xf numFmtId="0" fontId="74" fillId="0" borderId="45" xfId="0" applyFont="1" applyBorder="1" applyAlignment="1">
      <alignment horizontal="center"/>
    </xf>
    <xf numFmtId="0" fontId="76" fillId="0" borderId="46" xfId="0" applyFont="1" applyBorder="1" applyAlignment="1">
      <alignment horizontal="center"/>
    </xf>
    <xf numFmtId="0" fontId="76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  <xf numFmtId="0" fontId="76" fillId="0" borderId="46" xfId="0" applyFont="1" applyBorder="1" applyAlignment="1">
      <alignment horizontal="center" vertical="top" wrapText="1"/>
    </xf>
    <xf numFmtId="0" fontId="76" fillId="0" borderId="43" xfId="0" applyFont="1" applyBorder="1" applyAlignment="1">
      <alignment horizontal="center" vertical="top" wrapText="1"/>
    </xf>
    <xf numFmtId="0" fontId="86" fillId="0" borderId="0" xfId="0" applyFont="1" applyAlignment="1">
      <alignment horizontal="center"/>
    </xf>
    <xf numFmtId="0" fontId="44" fillId="0" borderId="0" xfId="0" applyFont="1" applyFill="1" applyAlignment="1">
      <alignment horizontal="center"/>
    </xf>
    <xf numFmtId="0" fontId="81" fillId="0" borderId="0" xfId="0" applyFont="1" applyFill="1" applyAlignment="1">
      <alignment horizontal="center"/>
    </xf>
    <xf numFmtId="0" fontId="80" fillId="0" borderId="0" xfId="0" applyFont="1" applyAlignment="1">
      <alignment horizontal="center" vertical="center" wrapText="1"/>
    </xf>
    <xf numFmtId="0" fontId="87" fillId="0" borderId="0" xfId="0" applyFont="1" applyAlignment="1">
      <alignment horizontal="center" vertical="center" wrapText="1"/>
    </xf>
    <xf numFmtId="0" fontId="81" fillId="0" borderId="0" xfId="0" applyFont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2"/>
  <dimension ref="A1:W179"/>
  <sheetViews>
    <sheetView zoomScale="80" zoomScaleNormal="80" workbookViewId="0"/>
  </sheetViews>
  <sheetFormatPr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5" t="s">
        <v>50</v>
      </c>
      <c r="B2" s="326"/>
      <c r="C2" s="326"/>
      <c r="D2" s="326"/>
      <c r="E2" s="326"/>
      <c r="F2" s="32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7" t="s">
        <v>51</v>
      </c>
      <c r="D3" s="327"/>
      <c r="E3" s="327"/>
      <c r="F3" s="327"/>
      <c r="G3" s="327"/>
      <c r="H3" s="327"/>
      <c r="I3" s="327"/>
      <c r="J3" s="327"/>
      <c r="K3" s="327"/>
      <c r="L3" s="327"/>
      <c r="M3" s="328" t="s">
        <v>23</v>
      </c>
      <c r="N3" s="335"/>
      <c r="O3" s="342" t="s">
        <v>24</v>
      </c>
      <c r="P3" s="343"/>
      <c r="Q3" s="328" t="s">
        <v>5</v>
      </c>
      <c r="R3" s="328"/>
      <c r="S3" s="335"/>
      <c r="T3" s="330"/>
      <c r="U3" s="337" t="s">
        <v>26</v>
      </c>
      <c r="V3" s="338"/>
      <c r="W3" s="339" t="s">
        <v>25</v>
      </c>
    </row>
    <row r="4" spans="1:23" ht="12.75" customHeight="1">
      <c r="A4" s="335" t="s">
        <v>27</v>
      </c>
      <c r="B4" s="328" t="s">
        <v>28</v>
      </c>
      <c r="C4" s="328" t="s">
        <v>29</v>
      </c>
      <c r="D4" s="328" t="s">
        <v>30</v>
      </c>
      <c r="E4" s="328" t="s">
        <v>31</v>
      </c>
      <c r="F4" s="328" t="s">
        <v>32</v>
      </c>
      <c r="G4" s="328" t="s">
        <v>33</v>
      </c>
      <c r="H4" s="331" t="s">
        <v>52</v>
      </c>
      <c r="I4" s="328" t="s">
        <v>34</v>
      </c>
      <c r="J4" s="330"/>
      <c r="K4" s="328" t="s">
        <v>35</v>
      </c>
      <c r="L4" s="328" t="s">
        <v>36</v>
      </c>
      <c r="M4" s="328" t="s">
        <v>35</v>
      </c>
      <c r="N4" s="328" t="s">
        <v>37</v>
      </c>
      <c r="O4" s="328" t="s">
        <v>35</v>
      </c>
      <c r="P4" s="328" t="s">
        <v>37</v>
      </c>
      <c r="Q4" s="328" t="s">
        <v>38</v>
      </c>
      <c r="R4" s="328" t="s">
        <v>39</v>
      </c>
      <c r="S4" s="328" t="s">
        <v>36</v>
      </c>
      <c r="T4" s="328" t="s">
        <v>39</v>
      </c>
      <c r="U4" s="331" t="s">
        <v>36</v>
      </c>
      <c r="V4" s="328" t="s">
        <v>39</v>
      </c>
      <c r="W4" s="340"/>
    </row>
    <row r="5" spans="1:23">
      <c r="A5" s="330"/>
      <c r="B5" s="330"/>
      <c r="C5" s="330"/>
      <c r="D5" s="330"/>
      <c r="E5" s="330"/>
      <c r="F5" s="330"/>
      <c r="G5" s="330"/>
      <c r="H5" s="332"/>
      <c r="I5" s="106" t="s">
        <v>40</v>
      </c>
      <c r="J5" s="106" t="s">
        <v>41</v>
      </c>
      <c r="K5" s="330"/>
      <c r="L5" s="330"/>
      <c r="M5" s="330"/>
      <c r="N5" s="330"/>
      <c r="O5" s="330"/>
      <c r="P5" s="330"/>
      <c r="Q5" s="329"/>
      <c r="R5" s="329"/>
      <c r="S5" s="330"/>
      <c r="T5" s="329"/>
      <c r="U5" s="332"/>
      <c r="V5" s="336"/>
      <c r="W5" s="34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33" t="s">
        <v>5</v>
      </c>
      <c r="B179" s="33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3"/>
  <dimension ref="A1:BX725"/>
  <sheetViews>
    <sheetView zoomScale="60" zoomScaleNormal="60" workbookViewId="0">
      <selection activeCell="AI16" sqref="AI16"/>
    </sheetView>
  </sheetViews>
  <sheetFormatPr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49" t="s">
        <v>210</v>
      </c>
      <c r="B1" s="349"/>
      <c r="C1" s="349"/>
      <c r="D1" s="349"/>
      <c r="E1" s="349"/>
      <c r="F1" s="349"/>
      <c r="G1" s="34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50" t="e">
        <f>#REF!</f>
        <v>#REF!</v>
      </c>
      <c r="C2" s="351"/>
      <c r="D2" s="35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48"/>
      <c r="C3" s="348"/>
      <c r="D3" s="34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44">
        <v>41948</v>
      </c>
      <c r="C4" s="344"/>
      <c r="D4" s="34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44">
        <v>41949</v>
      </c>
      <c r="C5" s="344"/>
      <c r="D5" s="34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48">
        <v>111000</v>
      </c>
      <c r="C6" s="348"/>
      <c r="D6" s="34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46">
        <f>+$B$6*$F$7/$C$7</f>
        <v>111000</v>
      </c>
      <c r="C8" s="346"/>
      <c r="D8" s="34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44" t="s">
        <v>226</v>
      </c>
      <c r="C9" s="344"/>
      <c r="D9" s="34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48" t="e">
        <f>VLOOKUP(I11,#REF!,4,0)*1000</f>
        <v>#REF!</v>
      </c>
      <c r="C11" s="348"/>
      <c r="D11" s="34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46" t="e">
        <f>+ ROUND((B11-B19)*F10/C10,0)</f>
        <v>#REF!</v>
      </c>
      <c r="C12" s="346"/>
      <c r="D12" s="34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47" t="s">
        <v>212</v>
      </c>
      <c r="C13" s="347"/>
      <c r="D13" s="34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46">
        <f>+IF($E$13=1,ROUNDDOWN($B$8*$F$10/$C$10,0),IF(MROUND($B$8*$F$10/$C$10,10)-($B$8*$F$10/$C$10)&gt;0,MROUND($B$8*$F$10/$C$10,10)-10,MROUND($B$8*$F$10/$C$10,10)))</f>
        <v>55500</v>
      </c>
      <c r="C14" s="346"/>
      <c r="D14" s="34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46">
        <f>ROUNDDOWN($B$8*$F$10/$C$10,0)-B14</f>
        <v>0</v>
      </c>
      <c r="C15" s="346"/>
      <c r="D15" s="34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47" t="s">
        <v>223</v>
      </c>
      <c r="C16" s="347"/>
      <c r="D16" s="34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48">
        <v>10000</v>
      </c>
      <c r="C17" s="348"/>
      <c r="D17" s="34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46">
        <f>+IF($E$16=1,B17*B15,0)</f>
        <v>0</v>
      </c>
      <c r="C18" s="346"/>
      <c r="D18" s="34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48">
        <v>10000</v>
      </c>
      <c r="C19" s="348"/>
      <c r="D19" s="34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46">
        <f>+B19*B14</f>
        <v>555000000</v>
      </c>
      <c r="C20" s="346"/>
      <c r="D20" s="34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44"/>
      <c r="C21" s="344"/>
      <c r="D21" s="34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45" t="s">
        <v>241</v>
      </c>
      <c r="F23" s="345"/>
      <c r="G23" s="34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53" t="s">
        <v>328</v>
      </c>
      <c r="F1" s="353"/>
      <c r="G1" s="354" t="s">
        <v>329</v>
      </c>
      <c r="H1" s="35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5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5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5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52" t="s">
        <v>398</v>
      </c>
      <c r="C62" s="352" t="s">
        <v>310</v>
      </c>
      <c r="D62" s="352" t="s">
        <v>403</v>
      </c>
      <c r="E62" s="356">
        <v>140130</v>
      </c>
      <c r="F62" s="356">
        <v>7</v>
      </c>
      <c r="G62" s="40">
        <v>215002</v>
      </c>
      <c r="H62" s="40">
        <v>0</v>
      </c>
    </row>
    <row r="63" spans="1:9" s="40" customFormat="1">
      <c r="B63" s="352"/>
      <c r="C63" s="352"/>
      <c r="D63" s="352"/>
      <c r="E63" s="356"/>
      <c r="F63" s="35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5"/>
  <dimension ref="A1:AR52"/>
  <sheetViews>
    <sheetView zoomScale="80" zoomScaleNormal="80" workbookViewId="0">
      <selection activeCell="F62" sqref="F62"/>
    </sheetView>
  </sheetViews>
  <sheetFormatPr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57" t="s">
        <v>20</v>
      </c>
      <c r="C32" s="357"/>
      <c r="D32" s="357"/>
      <c r="E32" s="357"/>
      <c r="F32" s="357"/>
      <c r="G32" s="35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57" t="s">
        <v>14</v>
      </c>
      <c r="C39" s="357"/>
      <c r="D39" s="357"/>
      <c r="E39" s="357"/>
      <c r="F39" s="357"/>
      <c r="G39" s="35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58"/>
      <c r="E43" s="359"/>
      <c r="F43" s="359"/>
      <c r="G43" s="35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7"/>
  <dimension ref="A1:K77"/>
  <sheetViews>
    <sheetView tabSelected="1" topLeftCell="A34" zoomScale="90" zoomScaleNormal="90" workbookViewId="0">
      <selection activeCell="E47" sqref="E47"/>
    </sheetView>
  </sheetViews>
  <sheetFormatPr defaultRowHeight="15"/>
  <cols>
    <col min="1" max="1" width="2.140625" style="161" customWidth="1"/>
    <col min="2" max="2" width="6.42578125" style="161" customWidth="1"/>
    <col min="3" max="3" width="30.42578125" style="161" customWidth="1"/>
    <col min="4" max="4" width="42.7109375" style="161" customWidth="1"/>
    <col min="5" max="6" width="24.5703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15.75" customHeight="1">
      <c r="A1" s="366" t="s">
        <v>601</v>
      </c>
      <c r="B1" s="366"/>
      <c r="C1" s="366"/>
      <c r="D1" s="366"/>
      <c r="E1" s="366"/>
      <c r="F1" s="366"/>
    </row>
    <row r="2" spans="1:9" ht="15.75" customHeight="1">
      <c r="A2" s="400" t="s">
        <v>607</v>
      </c>
      <c r="B2" s="400"/>
      <c r="C2" s="400"/>
      <c r="D2" s="400"/>
      <c r="E2" s="400"/>
      <c r="F2" s="400"/>
    </row>
    <row r="3" spans="1:9" ht="25.5" customHeight="1">
      <c r="A3" s="403" t="s">
        <v>602</v>
      </c>
      <c r="B3" s="403"/>
      <c r="C3" s="403"/>
      <c r="D3" s="403"/>
      <c r="E3" s="403"/>
      <c r="F3" s="403"/>
    </row>
    <row r="4" spans="1:9" ht="26.25" customHeight="1">
      <c r="A4" s="404" t="s">
        <v>608</v>
      </c>
      <c r="B4" s="404"/>
      <c r="C4" s="404"/>
      <c r="D4" s="404"/>
      <c r="E4" s="404"/>
      <c r="F4" s="404"/>
    </row>
    <row r="5" spans="1:9" ht="15.75" customHeight="1">
      <c r="A5" s="162"/>
      <c r="B5" s="162"/>
      <c r="C5" s="162"/>
      <c r="D5" s="162"/>
      <c r="E5" s="162"/>
      <c r="F5" s="162"/>
    </row>
    <row r="6" spans="1:9" ht="15.75" customHeight="1">
      <c r="A6" s="366" t="s">
        <v>603</v>
      </c>
      <c r="B6" s="366"/>
      <c r="C6" s="366"/>
      <c r="D6" s="366"/>
      <c r="E6" s="366"/>
      <c r="F6" s="366"/>
    </row>
    <row r="7" spans="1:9" ht="15.75" customHeight="1">
      <c r="A7" s="366" t="s">
        <v>606</v>
      </c>
      <c r="B7" s="366"/>
      <c r="C7" s="366"/>
      <c r="D7" s="366"/>
      <c r="E7" s="366"/>
      <c r="F7" s="366"/>
    </row>
    <row r="8" spans="1:9" ht="15.75" customHeight="1">
      <c r="A8" s="405" t="str">
        <f>"(tuần từ ngày "&amp;TEXT(G8,"dd/mm/yyyy;@")&amp;" đến "&amp;TEXT(G9,"dd/mm/yyyy;@")&amp;" )"</f>
        <v>(tuần từ ngày 09/09/2020 đến 15/09/2020 )</v>
      </c>
      <c r="B8" s="405"/>
      <c r="C8" s="405"/>
      <c r="D8" s="405"/>
      <c r="E8" s="405"/>
      <c r="F8" s="405"/>
      <c r="G8" s="284">
        <v>44083</v>
      </c>
      <c r="I8" s="285"/>
    </row>
    <row r="9" spans="1:9" ht="15.75" customHeight="1">
      <c r="A9" s="401" t="str">
        <f>"(Reporting period: from "&amp;TEXT(G8,"dd/mm/yyyy;@")&amp;" to "&amp;TEXT(G9,"dd/mm/yyyy;@")&amp;" )"</f>
        <v>(Reporting period: from 09/09/2020 to 15/09/2020 )</v>
      </c>
      <c r="B9" s="402"/>
      <c r="C9" s="402"/>
      <c r="D9" s="402"/>
      <c r="E9" s="402"/>
      <c r="F9" s="402"/>
      <c r="G9" s="284">
        <v>44089</v>
      </c>
      <c r="I9" s="285"/>
    </row>
    <row r="10" spans="1:9" ht="15.75" customHeight="1">
      <c r="A10" s="163"/>
      <c r="B10" s="163"/>
      <c r="C10" s="163"/>
      <c r="D10" s="163"/>
      <c r="E10" s="163"/>
      <c r="F10" s="163"/>
    </row>
    <row r="11" spans="1:9" ht="15.75" customHeight="1">
      <c r="A11" s="164" t="s">
        <v>532</v>
      </c>
      <c r="B11" s="164"/>
      <c r="C11" s="164"/>
      <c r="D11" s="164" t="s">
        <v>611</v>
      </c>
      <c r="E11" s="165"/>
      <c r="F11" s="165"/>
    </row>
    <row r="12" spans="1:9" ht="15.75" customHeight="1">
      <c r="A12" s="166"/>
      <c r="B12" s="166" t="s">
        <v>533</v>
      </c>
      <c r="C12" s="166"/>
      <c r="D12" s="166" t="s">
        <v>612</v>
      </c>
      <c r="E12" s="165"/>
      <c r="F12" s="165"/>
    </row>
    <row r="13" spans="1:9" s="167" customFormat="1" ht="15.75" customHeight="1">
      <c r="A13" s="164" t="s">
        <v>534</v>
      </c>
      <c r="B13" s="164"/>
      <c r="C13" s="164"/>
      <c r="D13" s="164" t="s">
        <v>535</v>
      </c>
      <c r="E13" s="164"/>
    </row>
    <row r="14" spans="1:9" ht="15.75" customHeight="1">
      <c r="A14" s="165"/>
      <c r="B14" s="166" t="s">
        <v>536</v>
      </c>
      <c r="C14" s="165"/>
      <c r="D14" s="166" t="s">
        <v>537</v>
      </c>
      <c r="E14" s="165"/>
    </row>
    <row r="15" spans="1:9" s="167" customFormat="1" ht="15.75" customHeight="1">
      <c r="A15" s="164" t="s">
        <v>538</v>
      </c>
      <c r="B15" s="164"/>
      <c r="C15" s="164"/>
      <c r="D15" s="164" t="s">
        <v>604</v>
      </c>
    </row>
    <row r="16" spans="1:9" ht="15.75" customHeight="1">
      <c r="A16" s="165"/>
      <c r="B16" s="166" t="s">
        <v>539</v>
      </c>
      <c r="C16" s="165"/>
      <c r="D16" s="166" t="s">
        <v>605</v>
      </c>
    </row>
    <row r="17" spans="1:11" s="167" customFormat="1" ht="15.75" customHeight="1">
      <c r="A17" s="382" t="s">
        <v>540</v>
      </c>
      <c r="B17" s="382"/>
      <c r="C17" s="382"/>
      <c r="D17" s="279">
        <f>G9+1</f>
        <v>44090</v>
      </c>
      <c r="G17" s="282"/>
    </row>
    <row r="18" spans="1:11" ht="15.75" customHeight="1">
      <c r="A18" s="168"/>
      <c r="B18" s="169" t="s">
        <v>541</v>
      </c>
      <c r="C18" s="168"/>
      <c r="D18" s="281">
        <f>D17</f>
        <v>44090</v>
      </c>
      <c r="G18" s="280"/>
    </row>
    <row r="19" spans="1:11" ht="15.75" customHeight="1" thickBot="1">
      <c r="A19" s="170"/>
      <c r="B19" s="170"/>
      <c r="C19" s="170"/>
      <c r="D19" s="170"/>
      <c r="E19" s="170"/>
      <c r="F19" s="171" t="s">
        <v>542</v>
      </c>
    </row>
    <row r="20" spans="1:11" ht="15.75" customHeight="1">
      <c r="A20" s="383" t="s">
        <v>531</v>
      </c>
      <c r="B20" s="384"/>
      <c r="C20" s="385" t="s">
        <v>543</v>
      </c>
      <c r="D20" s="384"/>
      <c r="E20" s="172" t="s">
        <v>544</v>
      </c>
      <c r="F20" s="173" t="s">
        <v>610</v>
      </c>
      <c r="K20" s="174"/>
    </row>
    <row r="21" spans="1:11" ht="15.75" customHeight="1">
      <c r="A21" s="386" t="s">
        <v>27</v>
      </c>
      <c r="B21" s="387"/>
      <c r="C21" s="388" t="s">
        <v>330</v>
      </c>
      <c r="D21" s="389"/>
      <c r="E21" s="175" t="s">
        <v>545</v>
      </c>
      <c r="F21" s="176" t="s">
        <v>609</v>
      </c>
      <c r="K21" s="174"/>
    </row>
    <row r="22" spans="1:11" ht="15.75" customHeight="1">
      <c r="A22" s="177"/>
      <c r="B22" s="178"/>
      <c r="C22" s="179"/>
      <c r="D22" s="179"/>
      <c r="E22" s="283">
        <f>+F22+7</f>
        <v>44089</v>
      </c>
      <c r="F22" s="320">
        <f>+G8-1</f>
        <v>44082</v>
      </c>
      <c r="G22" s="280"/>
      <c r="K22" s="174"/>
    </row>
    <row r="23" spans="1:11" ht="15.75" customHeight="1">
      <c r="A23" s="390" t="s">
        <v>546</v>
      </c>
      <c r="B23" s="391"/>
      <c r="C23" s="180" t="s">
        <v>547</v>
      </c>
      <c r="D23" s="180"/>
      <c r="E23" s="181"/>
      <c r="F23" s="286"/>
      <c r="K23" s="182"/>
    </row>
    <row r="24" spans="1:11" ht="15.75" customHeight="1">
      <c r="A24" s="183"/>
      <c r="B24" s="184"/>
      <c r="C24" s="185" t="s">
        <v>548</v>
      </c>
      <c r="D24" s="186"/>
      <c r="E24" s="187"/>
      <c r="F24" s="287"/>
      <c r="H24" s="324"/>
      <c r="K24" s="182"/>
    </row>
    <row r="25" spans="1:11" ht="15.75" customHeight="1">
      <c r="A25" s="392" t="s">
        <v>549</v>
      </c>
      <c r="B25" s="393"/>
      <c r="C25" s="188" t="s">
        <v>550</v>
      </c>
      <c r="D25" s="189"/>
      <c r="E25" s="190"/>
      <c r="F25" s="288"/>
      <c r="H25" s="191"/>
      <c r="K25" s="182"/>
    </row>
    <row r="26" spans="1:11" ht="15.75" customHeight="1">
      <c r="A26" s="192"/>
      <c r="B26" s="193"/>
      <c r="C26" s="194" t="s">
        <v>551</v>
      </c>
      <c r="D26" s="195"/>
      <c r="E26" s="196"/>
      <c r="F26" s="289"/>
      <c r="H26" s="191"/>
      <c r="K26" s="182"/>
    </row>
    <row r="27" spans="1:11" ht="15.75" customHeight="1">
      <c r="A27" s="394"/>
      <c r="B27" s="395"/>
      <c r="C27" s="197" t="s">
        <v>552</v>
      </c>
      <c r="D27" s="198"/>
      <c r="E27" s="199">
        <f>F31</f>
        <v>55009472380.003899</v>
      </c>
      <c r="F27" s="290">
        <v>55652736527.003868</v>
      </c>
      <c r="G27" s="205"/>
      <c r="H27" s="200"/>
      <c r="I27" s="205"/>
      <c r="K27" s="174"/>
    </row>
    <row r="28" spans="1:11" ht="15.75" customHeight="1">
      <c r="A28" s="396"/>
      <c r="B28" s="397"/>
      <c r="C28" s="201" t="s">
        <v>553</v>
      </c>
      <c r="D28" s="202"/>
      <c r="E28" s="303">
        <f>F32</f>
        <v>11001.89</v>
      </c>
      <c r="F28" s="304">
        <v>11130.54</v>
      </c>
      <c r="G28" s="323"/>
      <c r="H28" s="200"/>
      <c r="I28" s="205"/>
      <c r="K28" s="174"/>
    </row>
    <row r="29" spans="1:11" ht="15.75" customHeight="1">
      <c r="A29" s="392" t="s">
        <v>554</v>
      </c>
      <c r="B29" s="393"/>
      <c r="C29" s="188" t="s">
        <v>555</v>
      </c>
      <c r="D29" s="189"/>
      <c r="E29" s="311"/>
      <c r="F29" s="291"/>
      <c r="H29" s="200"/>
      <c r="I29" s="205"/>
      <c r="K29" s="174"/>
    </row>
    <row r="30" spans="1:11" ht="15.75" customHeight="1">
      <c r="A30" s="203"/>
      <c r="B30" s="204"/>
      <c r="C30" s="201" t="s">
        <v>556</v>
      </c>
      <c r="D30" s="195"/>
      <c r="E30" s="312"/>
      <c r="F30" s="309"/>
      <c r="H30" s="200"/>
      <c r="I30" s="205"/>
      <c r="K30" s="174"/>
    </row>
    <row r="31" spans="1:11" ht="15.75" customHeight="1">
      <c r="A31" s="398"/>
      <c r="B31" s="399"/>
      <c r="C31" s="197" t="s">
        <v>557</v>
      </c>
      <c r="D31" s="198"/>
      <c r="E31" s="319">
        <v>56561303226.003868</v>
      </c>
      <c r="F31" s="290">
        <v>55009472380.003899</v>
      </c>
      <c r="G31" s="321"/>
      <c r="H31" s="200"/>
      <c r="I31" s="205"/>
      <c r="K31" s="206"/>
    </row>
    <row r="32" spans="1:11" ht="15.75" customHeight="1">
      <c r="A32" s="380"/>
      <c r="B32" s="381"/>
      <c r="C32" s="207" t="s">
        <v>558</v>
      </c>
      <c r="D32" s="195"/>
      <c r="E32" s="303">
        <f>ROUNDDOWN(E31/5000000,2)</f>
        <v>11312.26</v>
      </c>
      <c r="F32" s="304">
        <v>11001.89</v>
      </c>
      <c r="G32" s="322"/>
      <c r="H32" s="200"/>
      <c r="I32" s="205"/>
    </row>
    <row r="33" spans="1:9" ht="15.75" customHeight="1">
      <c r="A33" s="360" t="s">
        <v>559</v>
      </c>
      <c r="B33" s="361"/>
      <c r="C33" s="208" t="s">
        <v>560</v>
      </c>
      <c r="D33" s="209"/>
      <c r="E33" s="210"/>
      <c r="F33" s="310"/>
      <c r="G33" s="205"/>
      <c r="H33" s="200"/>
      <c r="I33" s="205"/>
    </row>
    <row r="34" spans="1:9" ht="15.75" customHeight="1">
      <c r="A34" s="211"/>
      <c r="B34" s="212"/>
      <c r="C34" s="213" t="s">
        <v>561</v>
      </c>
      <c r="D34" s="214"/>
      <c r="E34" s="313">
        <f>ROUND(E32-E28,2)</f>
        <v>310.37</v>
      </c>
      <c r="F34" s="305">
        <v>-128.65</v>
      </c>
      <c r="G34" s="323"/>
      <c r="H34" s="200"/>
      <c r="I34" s="205"/>
    </row>
    <row r="35" spans="1:9" ht="15.75" customHeight="1">
      <c r="A35" s="374"/>
      <c r="B35" s="375"/>
      <c r="C35" s="215" t="s">
        <v>562</v>
      </c>
      <c r="D35" s="216"/>
      <c r="E35" s="210"/>
      <c r="F35" s="314"/>
      <c r="H35" s="200"/>
      <c r="I35" s="205"/>
    </row>
    <row r="36" spans="1:9" ht="15.75" customHeight="1">
      <c r="A36" s="217"/>
      <c r="B36" s="218"/>
      <c r="C36" s="213" t="s">
        <v>563</v>
      </c>
      <c r="D36" s="219"/>
      <c r="E36" s="313">
        <f>E34-E38</f>
        <v>310.37</v>
      </c>
      <c r="F36" s="305">
        <v>-128.65</v>
      </c>
      <c r="H36" s="200"/>
      <c r="I36" s="205"/>
    </row>
    <row r="37" spans="1:9" ht="15.75" customHeight="1">
      <c r="A37" s="376"/>
      <c r="B37" s="377"/>
      <c r="C37" s="215" t="s">
        <v>564</v>
      </c>
      <c r="D37" s="216"/>
      <c r="E37" s="220"/>
      <c r="F37" s="292"/>
      <c r="H37" s="200"/>
      <c r="I37" s="205"/>
    </row>
    <row r="38" spans="1:9" ht="15.75" customHeight="1">
      <c r="A38" s="217"/>
      <c r="B38" s="221"/>
      <c r="C38" s="222" t="s">
        <v>565</v>
      </c>
      <c r="D38" s="219"/>
      <c r="E38" s="313"/>
      <c r="F38" s="305"/>
      <c r="H38" s="200"/>
      <c r="I38" s="205"/>
    </row>
    <row r="39" spans="1:9" ht="15.75" customHeight="1">
      <c r="A39" s="360" t="s">
        <v>566</v>
      </c>
      <c r="B39" s="367"/>
      <c r="C39" s="223" t="s">
        <v>567</v>
      </c>
      <c r="D39" s="224"/>
      <c r="E39" s="225"/>
      <c r="F39" s="315"/>
      <c r="H39" s="200"/>
      <c r="I39" s="205"/>
    </row>
    <row r="40" spans="1:9" ht="15.75" customHeight="1">
      <c r="A40" s="211"/>
      <c r="B40" s="212"/>
      <c r="C40" s="226" t="s">
        <v>568</v>
      </c>
      <c r="D40" s="227"/>
      <c r="E40" s="228"/>
      <c r="F40" s="293"/>
      <c r="H40" s="200"/>
      <c r="I40" s="205"/>
    </row>
    <row r="41" spans="1:9" ht="15.75" customHeight="1">
      <c r="A41" s="229"/>
      <c r="B41" s="230"/>
      <c r="C41" s="231" t="s">
        <v>569</v>
      </c>
      <c r="D41" s="198"/>
      <c r="E41" s="232">
        <v>64200046916</v>
      </c>
      <c r="F41" s="294">
        <v>64200046916</v>
      </c>
      <c r="G41" s="318"/>
      <c r="H41" s="200"/>
      <c r="I41" s="205"/>
    </row>
    <row r="42" spans="1:9" ht="15.75" customHeight="1">
      <c r="A42" s="233"/>
      <c r="B42" s="234"/>
      <c r="C42" s="235" t="s">
        <v>570</v>
      </c>
      <c r="D42" s="195"/>
      <c r="E42" s="199">
        <v>45496665384</v>
      </c>
      <c r="F42" s="294">
        <v>45496665384</v>
      </c>
      <c r="G42" s="318"/>
      <c r="H42" s="200"/>
      <c r="I42" s="205"/>
    </row>
    <row r="43" spans="1:9" ht="15.75" customHeight="1">
      <c r="A43" s="378" t="s">
        <v>571</v>
      </c>
      <c r="B43" s="379"/>
      <c r="C43" s="236" t="s">
        <v>572</v>
      </c>
      <c r="D43" s="236"/>
      <c r="E43" s="237"/>
      <c r="F43" s="295"/>
      <c r="H43" s="200"/>
      <c r="I43" s="205"/>
    </row>
    <row r="44" spans="1:9" ht="15.75" customHeight="1">
      <c r="A44" s="238"/>
      <c r="B44" s="239"/>
      <c r="C44" s="240" t="s">
        <v>573</v>
      </c>
      <c r="D44" s="241"/>
      <c r="E44" s="242"/>
      <c r="F44" s="296"/>
      <c r="H44" s="200"/>
      <c r="I44" s="205"/>
    </row>
    <row r="45" spans="1:9" ht="15.75" customHeight="1">
      <c r="A45" s="360" t="s">
        <v>574</v>
      </c>
      <c r="B45" s="361"/>
      <c r="C45" s="188" t="s">
        <v>575</v>
      </c>
      <c r="D45" s="243"/>
      <c r="E45" s="244">
        <f>F47</f>
        <v>6100</v>
      </c>
      <c r="F45" s="297">
        <v>5700</v>
      </c>
      <c r="G45" s="321"/>
      <c r="H45" s="200"/>
      <c r="I45" s="205"/>
    </row>
    <row r="46" spans="1:9" ht="15.75" customHeight="1">
      <c r="A46" s="217"/>
      <c r="B46" s="218"/>
      <c r="C46" s="194" t="s">
        <v>576</v>
      </c>
      <c r="D46" s="195"/>
      <c r="E46" s="245"/>
      <c r="F46" s="294"/>
      <c r="H46" s="200"/>
      <c r="I46" s="205"/>
    </row>
    <row r="47" spans="1:9" ht="15.75" customHeight="1">
      <c r="A47" s="360" t="s">
        <v>577</v>
      </c>
      <c r="B47" s="367"/>
      <c r="C47" s="246" t="s">
        <v>578</v>
      </c>
      <c r="D47" s="247"/>
      <c r="E47" s="248">
        <v>5800</v>
      </c>
      <c r="F47" s="297">
        <v>6100</v>
      </c>
      <c r="G47" s="321"/>
      <c r="H47" s="200"/>
      <c r="I47" s="205"/>
    </row>
    <row r="48" spans="1:9" ht="15.75" customHeight="1">
      <c r="A48" s="217"/>
      <c r="B48" s="218"/>
      <c r="C48" s="194" t="s">
        <v>579</v>
      </c>
      <c r="D48" s="195"/>
      <c r="E48" s="245"/>
      <c r="F48" s="294"/>
      <c r="H48" s="200"/>
      <c r="I48" s="205"/>
    </row>
    <row r="49" spans="1:9" ht="15.75" customHeight="1">
      <c r="A49" s="368" t="s">
        <v>580</v>
      </c>
      <c r="B49" s="369"/>
      <c r="C49" s="208" t="s">
        <v>581</v>
      </c>
      <c r="D49" s="216"/>
      <c r="E49" s="306">
        <f>(E47-E45)/E45</f>
        <v>-4.9180327868852458E-2</v>
      </c>
      <c r="F49" s="299">
        <v>7.0175438596491224E-2</v>
      </c>
      <c r="G49" s="205"/>
      <c r="H49" s="200"/>
      <c r="I49" s="205"/>
    </row>
    <row r="50" spans="1:9" ht="15.75" customHeight="1">
      <c r="A50" s="217"/>
      <c r="B50" s="218"/>
      <c r="C50" s="213" t="s">
        <v>582</v>
      </c>
      <c r="D50" s="219"/>
      <c r="E50" s="245"/>
      <c r="F50" s="294"/>
      <c r="G50" s="302"/>
      <c r="H50" s="200"/>
      <c r="I50" s="205"/>
    </row>
    <row r="51" spans="1:9" ht="15.75" customHeight="1">
      <c r="A51" s="368" t="s">
        <v>583</v>
      </c>
      <c r="B51" s="369"/>
      <c r="C51" s="370" t="s">
        <v>584</v>
      </c>
      <c r="D51" s="371"/>
      <c r="E51" s="249"/>
      <c r="F51" s="298"/>
      <c r="H51" s="200"/>
      <c r="I51" s="205"/>
    </row>
    <row r="52" spans="1:9" ht="15.75" customHeight="1">
      <c r="A52" s="233"/>
      <c r="B52" s="234"/>
      <c r="C52" s="372"/>
      <c r="D52" s="373"/>
      <c r="E52" s="250"/>
      <c r="F52" s="294"/>
      <c r="H52" s="200"/>
      <c r="I52" s="205"/>
    </row>
    <row r="53" spans="1:9" ht="15.75" customHeight="1">
      <c r="A53" s="229"/>
      <c r="B53" s="230"/>
      <c r="C53" s="251" t="s">
        <v>585</v>
      </c>
      <c r="D53" s="252"/>
      <c r="E53" s="305">
        <f>E47-E32</f>
        <v>-5512.26</v>
      </c>
      <c r="F53" s="305">
        <v>-4901.8899999999994</v>
      </c>
      <c r="G53" s="205"/>
      <c r="H53" s="200"/>
      <c r="I53" s="205"/>
    </row>
    <row r="54" spans="1:9" ht="15.75" customHeight="1">
      <c r="A54" s="253"/>
      <c r="B54" s="254"/>
      <c r="C54" s="215" t="s">
        <v>586</v>
      </c>
      <c r="D54" s="216"/>
      <c r="E54" s="255"/>
      <c r="F54" s="299"/>
      <c r="H54" s="200"/>
      <c r="I54" s="205"/>
    </row>
    <row r="55" spans="1:9" ht="15.75" customHeight="1">
      <c r="A55" s="233"/>
      <c r="B55" s="234"/>
      <c r="C55" s="226" t="s">
        <v>587</v>
      </c>
      <c r="D55" s="256"/>
      <c r="E55" s="307">
        <f>E53/E32</f>
        <v>-0.48728194012513859</v>
      </c>
      <c r="F55" s="308">
        <v>-0.44554981007808653</v>
      </c>
      <c r="G55" s="302"/>
      <c r="H55" s="200"/>
      <c r="I55" s="205"/>
    </row>
    <row r="56" spans="1:9" ht="15.75" customHeight="1">
      <c r="A56" s="368" t="s">
        <v>588</v>
      </c>
      <c r="B56" s="369"/>
      <c r="C56" s="257" t="s">
        <v>589</v>
      </c>
      <c r="D56" s="258"/>
      <c r="E56" s="259"/>
      <c r="F56" s="300"/>
      <c r="H56" s="200"/>
      <c r="I56" s="205"/>
    </row>
    <row r="57" spans="1:9" ht="15.75" customHeight="1">
      <c r="A57" s="233"/>
      <c r="B57" s="234"/>
      <c r="C57" s="260" t="s">
        <v>590</v>
      </c>
      <c r="D57" s="256"/>
      <c r="E57" s="261"/>
      <c r="F57" s="301"/>
      <c r="H57" s="200"/>
      <c r="I57" s="205"/>
    </row>
    <row r="58" spans="1:9" ht="15.75" customHeight="1">
      <c r="A58" s="229"/>
      <c r="B58" s="230"/>
      <c r="C58" s="231" t="s">
        <v>591</v>
      </c>
      <c r="D58" s="262"/>
      <c r="E58" s="232">
        <v>9090</v>
      </c>
      <c r="F58" s="316">
        <v>9090</v>
      </c>
      <c r="G58" s="321"/>
      <c r="H58" s="200"/>
      <c r="I58" s="205"/>
    </row>
    <row r="59" spans="1:9" ht="15.75" customHeight="1" thickBot="1">
      <c r="A59" s="263"/>
      <c r="B59" s="264"/>
      <c r="C59" s="265" t="s">
        <v>592</v>
      </c>
      <c r="D59" s="266"/>
      <c r="E59" s="317">
        <v>5400</v>
      </c>
      <c r="F59" s="317">
        <v>5400</v>
      </c>
      <c r="G59" s="321"/>
      <c r="H59" s="200"/>
      <c r="I59" s="205"/>
    </row>
    <row r="60" spans="1:9" ht="15.75" customHeight="1">
      <c r="A60" s="267"/>
      <c r="B60" s="267"/>
      <c r="C60" s="267"/>
      <c r="D60" s="267"/>
      <c r="E60" s="268"/>
      <c r="F60" s="268"/>
      <c r="H60" s="200"/>
    </row>
    <row r="61" spans="1:9">
      <c r="A61" s="165" t="s">
        <v>593</v>
      </c>
      <c r="B61" s="165"/>
      <c r="C61" s="165" t="s">
        <v>594</v>
      </c>
      <c r="D61" s="165"/>
      <c r="E61" s="165"/>
      <c r="F61" s="165"/>
    </row>
    <row r="62" spans="1:9">
      <c r="A62" s="165" t="s">
        <v>595</v>
      </c>
      <c r="B62" s="165"/>
      <c r="C62" s="165" t="s">
        <v>596</v>
      </c>
      <c r="D62" s="165"/>
      <c r="E62" s="165"/>
      <c r="F62" s="165"/>
    </row>
    <row r="63" spans="1:9" ht="15.75" customHeight="1">
      <c r="A63" s="267"/>
      <c r="B63" s="267"/>
      <c r="C63" s="267"/>
      <c r="D63" s="267"/>
      <c r="E63" s="268"/>
      <c r="F63" s="268"/>
    </row>
    <row r="64" spans="1:9">
      <c r="B64" s="269"/>
      <c r="C64" s="270" t="s">
        <v>597</v>
      </c>
      <c r="D64" s="270"/>
      <c r="E64" s="363" t="s">
        <v>598</v>
      </c>
      <c r="F64" s="363"/>
    </row>
    <row r="65" spans="1:6">
      <c r="B65" s="269"/>
      <c r="C65" s="271" t="s">
        <v>599</v>
      </c>
      <c r="D65" s="270"/>
      <c r="E65" s="362" t="s">
        <v>600</v>
      </c>
      <c r="F65" s="363"/>
    </row>
    <row r="66" spans="1:6" ht="14.25" customHeight="1">
      <c r="C66" s="272"/>
      <c r="D66" s="272"/>
      <c r="E66" s="166"/>
      <c r="F66" s="166"/>
    </row>
    <row r="67" spans="1:6" ht="14.25" customHeight="1">
      <c r="A67" s="273"/>
      <c r="B67" s="273"/>
    </row>
    <row r="68" spans="1:6" ht="14.25" customHeight="1">
      <c r="A68" s="273"/>
      <c r="B68" s="273"/>
    </row>
    <row r="69" spans="1:6" ht="14.25" customHeight="1">
      <c r="A69" s="273"/>
      <c r="B69" s="273"/>
    </row>
    <row r="70" spans="1:6" ht="14.25" customHeight="1">
      <c r="A70" s="273"/>
      <c r="B70" s="273"/>
    </row>
    <row r="71" spans="1:6" ht="14.25" customHeight="1">
      <c r="A71" s="273"/>
      <c r="B71" s="273"/>
    </row>
    <row r="72" spans="1:6" ht="14.25" customHeight="1">
      <c r="A72" s="273"/>
      <c r="B72" s="273"/>
      <c r="C72" s="271"/>
      <c r="E72" s="364"/>
      <c r="F72" s="364"/>
    </row>
    <row r="73" spans="1:6" ht="14.25" customHeight="1">
      <c r="A73" s="274"/>
      <c r="B73" s="274"/>
      <c r="C73" s="275"/>
      <c r="D73" s="165"/>
      <c r="E73" s="365"/>
      <c r="F73" s="365"/>
    </row>
    <row r="74" spans="1:6" ht="16.5">
      <c r="A74" s="274"/>
      <c r="B74" s="274"/>
      <c r="C74" s="274"/>
      <c r="D74" s="274"/>
    </row>
    <row r="75" spans="1:6" ht="16.5">
      <c r="A75" s="276"/>
      <c r="B75" s="276"/>
      <c r="C75" s="276"/>
      <c r="D75" s="276"/>
    </row>
    <row r="76" spans="1:6" ht="16.5">
      <c r="A76" s="277"/>
      <c r="B76" s="277"/>
      <c r="C76" s="276"/>
      <c r="D76" s="276"/>
    </row>
    <row r="77" spans="1:6" ht="15.75">
      <c r="A77" s="278"/>
      <c r="B77" s="278"/>
    </row>
  </sheetData>
  <mergeCells count="35">
    <mergeCell ref="A2:F2"/>
    <mergeCell ref="A9:F9"/>
    <mergeCell ref="A3:F3"/>
    <mergeCell ref="A4:F4"/>
    <mergeCell ref="A6:F6"/>
    <mergeCell ref="A7:F7"/>
    <mergeCell ref="A8:F8"/>
    <mergeCell ref="A32:B32"/>
    <mergeCell ref="A17:C17"/>
    <mergeCell ref="A20:B20"/>
    <mergeCell ref="C20:D20"/>
    <mergeCell ref="A21:B21"/>
    <mergeCell ref="C21:D21"/>
    <mergeCell ref="A23:B23"/>
    <mergeCell ref="A25:B25"/>
    <mergeCell ref="A27:B27"/>
    <mergeCell ref="A28:B28"/>
    <mergeCell ref="A29:B29"/>
    <mergeCell ref="A31:B31"/>
    <mergeCell ref="A45:B45"/>
    <mergeCell ref="E65:F65"/>
    <mergeCell ref="E72:F72"/>
    <mergeCell ref="E73:F73"/>
    <mergeCell ref="A1:F1"/>
    <mergeCell ref="A47:B47"/>
    <mergeCell ref="A49:B49"/>
    <mergeCell ref="A51:B51"/>
    <mergeCell ref="C51:D52"/>
    <mergeCell ref="A56:B56"/>
    <mergeCell ref="E64:F64"/>
    <mergeCell ref="A33:B33"/>
    <mergeCell ref="A35:B35"/>
    <mergeCell ref="A37:B37"/>
    <mergeCell ref="A39:B39"/>
    <mergeCell ref="A43:B43"/>
  </mergeCells>
  <pageMargins left="0.51181102362204722" right="0.43307086614173229" top="0.39370078740157483" bottom="0.19685039370078741" header="0" footer="0"/>
  <pageSetup paperSize="9" scale="70" fitToHeight="0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39" sqref="B39"/>
    </sheetView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iDFrBkO1R0r0ZPCxaC2zDqMeX0A=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gLfQsjlcqE6VfEsr7tsIvZS0QJk=</DigestValue>
    </Reference>
  </SignedInfo>
  <SignatureValue>a4tC926Vg1TwxZbmNZ6TDEK5s/W979yfvqrEzHNRMrtFLjUUfTP74XUQIiF+3xKjGkrdivmeChzR
ifJV2/MBC7dgge+0Blu0jZn1PdGF9WBX0sQ1evbdiMH4niJDU3ig3riremhbI4p2LtOQoI/uGYr5
gdAgzD7vvuKOZwAOFCg=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FHKumvGkEA3UBfzq3AGeqIY2L1M=</DigestValue>
      </Reference>
      <Reference URI="/xl/worksheets/sheet7.xml?ContentType=application/vnd.openxmlformats-officedocument.spreadsheetml.worksheet+xml">
        <DigestMethod Algorithm="http://www.w3.org/2000/09/xmldsig#sha1"/>
        <DigestValue>YmI0s8E52YWKRF9lOHUyapJhVho=</DigestValue>
      </Reference>
      <Reference URI="/xl/worksheets/sheet5.xml?ContentType=application/vnd.openxmlformats-officedocument.spreadsheetml.worksheet+xml">
        <DigestMethod Algorithm="http://www.w3.org/2000/09/xmldsig#sha1"/>
        <DigestValue>o3bZf40ionBiIX1E8w+vegvWfCQ=</DigestValue>
      </Reference>
      <Reference URI="/xl/worksheets/sheet6.xml?ContentType=application/vnd.openxmlformats-officedocument.spreadsheetml.worksheet+xml">
        <DigestMethod Algorithm="http://www.w3.org/2000/09/xmldsig#sha1"/>
        <DigestValue>Z27Y4B+P1BBaSJffjKEIGNA+ihA=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a0JqfgqEQpjjgq/aQxHH9i1F15o=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0i5YTIvbccaDhuCqcN/T2vUS710=</DigestValue>
      </Reference>
      <Reference URI="/xl/worksheets/sheet8.xml?ContentType=application/vnd.openxmlformats-officedocument.spreadsheetml.worksheet+xml">
        <DigestMethod Algorithm="http://www.w3.org/2000/09/xmldsig#sha1"/>
        <DigestValue>mYb/4UtYkEUKo6rluIXD2n86vxA=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pj6m0kKbRk5jAvxSNcBowaisdQs=</DigestValue>
      </Reference>
      <Reference URI="/xl/worksheets/sheet4.xml?ContentType=application/vnd.openxmlformats-officedocument.spreadsheetml.worksheet+xml">
        <DigestMethod Algorithm="http://www.w3.org/2000/09/xmldsig#sha1"/>
        <DigestValue>z69qdbXpYNQKi31djay4aS973U0=</DigestValue>
      </Reference>
      <Reference URI="/xl/worksheets/sheet2.xml?ContentType=application/vnd.openxmlformats-officedocument.spreadsheetml.worksheet+xml">
        <DigestMethod Algorithm="http://www.w3.org/2000/09/xmldsig#sha1"/>
        <DigestValue>BkLa3SP5/uZOiZ+I30MUbohmqrk=</DigestValue>
      </Reference>
      <Reference URI="/xl/worksheets/sheet3.xml?ContentType=application/vnd.openxmlformats-officedocument.spreadsheetml.worksheet+xml">
        <DigestMethod Algorithm="http://www.w3.org/2000/09/xmldsig#sha1"/>
        <DigestValue>IqLvnw66kmvoHfIBA/Rq1mQgUUY=</DigestValue>
      </Reference>
      <Reference URI="/xl/worksheets/sheet9.xml?ContentType=application/vnd.openxmlformats-officedocument.spreadsheetml.worksheet+xml">
        <DigestMethod Algorithm="http://www.w3.org/2000/09/xmldsig#sha1"/>
        <DigestValue>uYKS0i/S/EYSpl/OFwM6jjYATLI=</DigestValue>
      </Reference>
      <Reference URI="/xl/worksheets/sheet1.xml?ContentType=application/vnd.openxmlformats-officedocument.spreadsheetml.worksheet+xml">
        <DigestMethod Algorithm="http://www.w3.org/2000/09/xmldsig#sha1"/>
        <DigestValue>AYu+S/wtLfxIPov+0GsmdxYn9lg=</DigestValue>
      </Reference>
      <Reference URI="/xl/styles.xml?ContentType=application/vnd.openxmlformats-officedocument.spreadsheetml.styles+xml">
        <DigestMethod Algorithm="http://www.w3.org/2000/09/xmldsig#sha1"/>
        <DigestValue>wgEAVJ6HqWZ8sBmLw+oAnVSewkI=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pRTIgt3ZCwCHdZOTjQ1jGIvjSb8=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S4dROHh4domAi1wIR2Hi7qGrRys=</DigestValue>
      </Reference>
    </Manifest>
    <SignatureProperties>
      <SignatureProperty Id="idSignatureTime" Target="#idPackageSignature">
        <mdssi:SignatureTime>
          <mdssi:Format>YYYY-MM-DDThh:mm:ssTZD</mdssi:Format>
          <mdssi:Value>2020-09-16T06:57:08Z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2020-09-16T06:57:08Z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Sheet1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vinhnt1</cp:lastModifiedBy>
  <cp:lastPrinted>2020-04-08T01:35:12Z</cp:lastPrinted>
  <dcterms:created xsi:type="dcterms:W3CDTF">2014-09-25T08:23:57Z</dcterms:created>
  <dcterms:modified xsi:type="dcterms:W3CDTF">2020-09-16T04:49:42Z</dcterms:modified>
</cp:coreProperties>
</file>