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Override PartName="/xl/worksheets/sheet6.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10" windowWidth="14355" windowHeight="6360" tabRatio="886"/>
  </bookViews>
  <sheets>
    <sheet name="Tong quat" sheetId="5" r:id="rId1"/>
    <sheet name="BCTaiSan_06027" sheetId="10" r:id="rId2"/>
    <sheet name="BCKetQuaHoatDong_06028 " sheetId="14" r:id="rId3"/>
    <sheet name="BCDanhMucDauTu_06029" sheetId="7" r:id="rId4"/>
    <sheet name="Khac_06030 " sheetId="9" r:id="rId5"/>
    <sheet name="PhanHoiNHGS_06276" sheetId="6" r:id="rId6"/>
  </sheets>
  <definedNames>
    <definedName name="_xlnm.Print_Area" localSheetId="3">BCDanhMucDauTu_06029!#REF!</definedName>
    <definedName name="_xlnm.Print_Area" localSheetId="4">'Khac_06030 '!#REF!</definedName>
    <definedName name="_xlnm.Print_Area" localSheetId="0">'Tong quat'!$A$1:$D$31</definedName>
  </definedNames>
  <calcPr calcId="145621"/>
</workbook>
</file>

<file path=xl/calcChain.xml><?xml version="1.0" encoding="utf-8"?>
<calcChain xmlns="http://schemas.openxmlformats.org/spreadsheetml/2006/main">
  <c r="M11" i="9" l="1"/>
  <c r="R69" i="9"/>
  <c r="G9" i="9" s="1"/>
  <c r="P5" i="9" l="1"/>
  <c r="Q5" i="9" s="1"/>
  <c r="P6" i="9"/>
  <c r="Q6" i="9" s="1"/>
  <c r="P7" i="9"/>
  <c r="Q7" i="9" s="1"/>
  <c r="P8" i="9"/>
  <c r="Q8" i="9" s="1"/>
  <c r="P9" i="9"/>
  <c r="Q9" i="9" s="1"/>
  <c r="P10" i="9"/>
  <c r="Q10" i="9" s="1"/>
  <c r="P11" i="9"/>
  <c r="Q11" i="9" s="1"/>
  <c r="P12" i="9"/>
  <c r="Q12" i="9" s="1"/>
  <c r="P13" i="9"/>
  <c r="Q13" i="9" s="1"/>
  <c r="P14" i="9"/>
  <c r="Q14" i="9" s="1"/>
  <c r="P15" i="9"/>
  <c r="Q15" i="9" s="1"/>
  <c r="P16" i="9"/>
  <c r="Q16" i="9" s="1"/>
  <c r="P17" i="9"/>
  <c r="Q17" i="9" s="1"/>
  <c r="P18" i="9"/>
  <c r="Q18" i="9" s="1"/>
  <c r="P19" i="9"/>
  <c r="Q19" i="9" s="1"/>
  <c r="P20" i="9"/>
  <c r="Q20" i="9" s="1"/>
  <c r="P21" i="9"/>
  <c r="Q21" i="9" s="1"/>
  <c r="P22" i="9"/>
  <c r="Q22" i="9" s="1"/>
  <c r="P23" i="9"/>
  <c r="Q23" i="9" s="1"/>
  <c r="P24" i="9"/>
  <c r="Q24" i="9" s="1"/>
  <c r="P25" i="9"/>
  <c r="Q25" i="9" s="1"/>
  <c r="P26" i="9"/>
  <c r="Q26" i="9" s="1"/>
  <c r="P27" i="9"/>
  <c r="Q27" i="9" s="1"/>
  <c r="P28" i="9"/>
  <c r="Q28" i="9" s="1"/>
  <c r="P29" i="9"/>
  <c r="Q29" i="9" s="1"/>
  <c r="P30" i="9"/>
  <c r="Q30" i="9" s="1"/>
  <c r="P31" i="9"/>
  <c r="Q31" i="9" s="1"/>
  <c r="P32" i="9"/>
  <c r="Q32" i="9" s="1"/>
  <c r="P33" i="9"/>
  <c r="Q33" i="9" s="1"/>
  <c r="P34" i="9"/>
  <c r="Q34" i="9" s="1"/>
  <c r="P35" i="9"/>
  <c r="Q35" i="9" s="1"/>
  <c r="P36" i="9"/>
  <c r="Q36" i="9" s="1"/>
  <c r="P37" i="9"/>
  <c r="Q37" i="9" s="1"/>
  <c r="P38" i="9"/>
  <c r="Q38" i="9" s="1"/>
  <c r="P39" i="9"/>
  <c r="Q39" i="9" s="1"/>
  <c r="P40" i="9"/>
  <c r="Q40" i="9" s="1"/>
  <c r="P41" i="9"/>
  <c r="Q41" i="9" s="1"/>
  <c r="P42" i="9"/>
  <c r="Q42" i="9" s="1"/>
  <c r="P43" i="9"/>
  <c r="Q43" i="9" s="1"/>
  <c r="P44" i="9"/>
  <c r="Q44" i="9" s="1"/>
  <c r="P45" i="9"/>
  <c r="Q45" i="9" s="1"/>
  <c r="P46" i="9"/>
  <c r="Q46" i="9" s="1"/>
  <c r="P47" i="9"/>
  <c r="Q47" i="9" s="1"/>
  <c r="P48" i="9"/>
  <c r="Q48" i="9" s="1"/>
  <c r="P49" i="9"/>
  <c r="Q49" i="9" s="1"/>
  <c r="P50" i="9"/>
  <c r="Q50" i="9" s="1"/>
  <c r="P51" i="9"/>
  <c r="Q51" i="9" s="1"/>
  <c r="P52" i="9"/>
  <c r="Q52" i="9" s="1"/>
  <c r="P53" i="9"/>
  <c r="Q53" i="9" s="1"/>
  <c r="P54" i="9"/>
  <c r="Q54" i="9" s="1"/>
  <c r="P55" i="9"/>
  <c r="Q55" i="9" s="1"/>
  <c r="P56" i="9"/>
  <c r="Q56" i="9" s="1"/>
  <c r="P57" i="9"/>
  <c r="Q57" i="9" s="1"/>
  <c r="P58" i="9"/>
  <c r="Q58" i="9" s="1"/>
  <c r="P59" i="9"/>
  <c r="Q59" i="9" s="1"/>
  <c r="P60" i="9"/>
  <c r="Q60" i="9" s="1"/>
  <c r="P61" i="9"/>
  <c r="Q61" i="9" s="1"/>
  <c r="P62" i="9"/>
  <c r="Q62" i="9" s="1"/>
  <c r="Q4" i="9"/>
  <c r="Q69" i="9" l="1"/>
  <c r="H9" i="9" s="1"/>
  <c r="D9" i="9" s="1"/>
  <c r="F8" i="9"/>
  <c r="G8" i="9" s="1"/>
  <c r="F7" i="9"/>
  <c r="G7" i="9" s="1"/>
  <c r="F6" i="9"/>
  <c r="G6" i="9" s="1"/>
  <c r="F5" i="9"/>
  <c r="G5" i="9" s="1"/>
  <c r="F4" i="9"/>
  <c r="G4" i="9" s="1"/>
  <c r="F3" i="9"/>
  <c r="H3" i="9" l="1"/>
  <c r="D3" i="9" s="1"/>
  <c r="G3" i="9"/>
  <c r="H6" i="9"/>
  <c r="D6" i="9" s="1"/>
  <c r="H7" i="9"/>
  <c r="D7" i="9" s="1"/>
  <c r="H8" i="9"/>
  <c r="D8" i="9" s="1"/>
  <c r="H4" i="9"/>
  <c r="D4" i="9" s="1"/>
  <c r="H5" i="9"/>
  <c r="D5" i="9" s="1"/>
  <c r="J33" i="9" l="1"/>
  <c r="J35" i="9"/>
  <c r="J36" i="9"/>
  <c r="J37" i="9"/>
  <c r="J38" i="9"/>
  <c r="J39" i="9"/>
  <c r="J40" i="9"/>
  <c r="J41" i="9"/>
  <c r="J34" i="9"/>
  <c r="D26" i="9"/>
</calcChain>
</file>

<file path=xl/sharedStrings.xml><?xml version="1.0" encoding="utf-8"?>
<sst xmlns="http://schemas.openxmlformats.org/spreadsheetml/2006/main" count="351" uniqueCount="327">
  <si>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</si>
  <si>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</si>
  <si>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</si>
  <si>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</si>
  <si>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</si>
  <si>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</si>
  <si>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</si>
  <si>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</si>
  <si>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</si>
  <si>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</si>
  <si>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</si>
  <si>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</si>
  <si>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</si>
  <si>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</si>
  <si>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</si>
  <si>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</si>
  <si>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</si>
  <si>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</si>
  <si>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</si>
  <si>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</si>
  <si>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</si>
  <si>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</si>
  <si>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</si>
  <si>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</si>
  <si>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</si>
  <si>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</si>
  <si>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</si>
  <si>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</si>
  <si>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</si>
  <si>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</si>
  <si>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</si>
  <si>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</si>
  <si>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</si>
  <si>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</si>
  <si>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</si>
  <si>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</si>
  <si>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</si>
  <si>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</si>
  <si>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</si>
  <si>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</si>
  <si>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</si>
  <si>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</si>
  <si>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</si>
  <si>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</si>
  <si>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Kỳ báo cáo:</t>
  </si>
  <si>
    <t>Tháng/Quý:</t>
  </si>
  <si>
    <t>Tham chiếu</t>
  </si>
  <si>
    <t>B</t>
  </si>
  <si>
    <t>B…</t>
  </si>
  <si>
    <t>C</t>
  </si>
  <si>
    <t>C…</t>
  </si>
  <si>
    <t>A</t>
  </si>
  <si>
    <t>A…</t>
  </si>
  <si>
    <t>Phản hồi của Ngân hàng giám sát</t>
  </si>
  <si>
    <t>PhanHoiNHGS_06276</t>
  </si>
  <si>
    <t>Người đại diện có thẩm quyền của CTQLQ</t>
  </si>
  <si>
    <r>
      <t xml:space="preserve">2. Tên Ngân hàng giám sát: </t>
    </r>
    <r>
      <rPr>
        <b/>
        <sz val="11"/>
        <color indexed="8"/>
        <rFont val="Times New Roman"/>
        <family val="1"/>
        <charset val="163"/>
      </rPr>
      <t xml:space="preserve">Ngân hàng TMCP Đầu tư và Phát triển Việt Nam - CN Hà Thành </t>
    </r>
  </si>
  <si>
    <t>2200</t>
  </si>
  <si>
    <t>2201</t>
  </si>
  <si>
    <t>2202</t>
  </si>
  <si>
    <t>2203</t>
  </si>
  <si>
    <t>2204</t>
  </si>
  <si>
    <t>2205</t>
  </si>
  <si>
    <t>2205.1</t>
  </si>
  <si>
    <t>2205.2</t>
  </si>
  <si>
    <t>2205.3</t>
  </si>
  <si>
    <t>2205.4</t>
  </si>
  <si>
    <t>2206</t>
  </si>
  <si>
    <t>2207</t>
  </si>
  <si>
    <t>2208</t>
  </si>
  <si>
    <t>2208.1</t>
  </si>
  <si>
    <t>2208.2</t>
  </si>
  <si>
    <t>2210</t>
  </si>
  <si>
    <t>2211</t>
  </si>
  <si>
    <t>2212</t>
  </si>
  <si>
    <t>2213</t>
  </si>
  <si>
    <t>2214</t>
  </si>
  <si>
    <t>2214.1</t>
  </si>
  <si>
    <t>2214.2</t>
  </si>
  <si>
    <t>2216</t>
  </si>
  <si>
    <t>2217</t>
  </si>
  <si>
    <t>2218</t>
  </si>
  <si>
    <t>2219</t>
  </si>
  <si>
    <t>2215</t>
  </si>
  <si>
    <t>2226.1</t>
  </si>
  <si>
    <t>2226.2</t>
  </si>
  <si>
    <t>2226.3</t>
  </si>
  <si>
    <t>2227.1</t>
  </si>
  <si>
    <t>2227.2</t>
  </si>
  <si>
    <t>2231.1</t>
  </si>
  <si>
    <t>2231.2</t>
  </si>
  <si>
    <t>2232.1</t>
  </si>
  <si>
    <t>2232.2</t>
  </si>
  <si>
    <t>2232.3</t>
  </si>
  <si>
    <t>2215.1</t>
  </si>
  <si>
    <t>2215.2</t>
  </si>
  <si>
    <t>2215.3</t>
  </si>
  <si>
    <t>2215.4</t>
  </si>
  <si>
    <t>2215.5</t>
  </si>
  <si>
    <t>2215.6</t>
  </si>
  <si>
    <t>2215.7</t>
  </si>
  <si>
    <t>2215.8</t>
  </si>
  <si>
    <t>2215.9</t>
  </si>
  <si>
    <t>2215.10</t>
  </si>
  <si>
    <t>2215.11</t>
  </si>
  <si>
    <t>2215.12</t>
  </si>
  <si>
    <t>2215.13</t>
  </si>
  <si>
    <t>2240</t>
  </si>
  <si>
    <t>2239.1</t>
  </si>
  <si>
    <t>2239.2</t>
  </si>
  <si>
    <t>2239.3</t>
  </si>
  <si>
    <t>2239.4</t>
  </si>
  <si>
    <t>2244</t>
  </si>
  <si>
    <t>2245</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</si>
  <si>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</si>
  <si>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</si>
  <si>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</si>
  <si>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</si>
  <si>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</si>
  <si>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</si>
  <si>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</si>
  <si>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</si>
  <si>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</si>
  <si>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</si>
  <si>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</si>
  <si>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</si>
  <si>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</si>
  <si>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</si>
  <si>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</si>
  <si>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</si>
  <si>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</si>
  <si>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</si>
  <si>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</si>
  <si>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</si>
  <si>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</si>
  <si>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</si>
  <si>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</si>
  <si>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</si>
  <si>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</si>
  <si>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Phí lưu ký trả cho NHGS
Custodian fee</t>
  </si>
  <si>
    <t>Phí dịch vụ lưu ký - trả cho VSD
Pay for VSD fee</t>
  </si>
  <si>
    <t>Phí giám sát trả cho NHGS
Supervisory fee</t>
  </si>
  <si>
    <t>Chi phí môi giới chứng khoán
Broker fee</t>
  </si>
  <si>
    <t>Chi phí lưu ký, xử lý hồ sơ
transaction fee</t>
  </si>
  <si>
    <t>Phí ngân hàng
Bank charges</t>
  </si>
  <si>
    <t>Phí khác
Others</t>
  </si>
  <si>
    <t>STT
No</t>
  </si>
  <si>
    <t>Chỉ tiêu
Indicator</t>
  </si>
  <si>
    <t>Mã chỉ tiêu
Code</t>
  </si>
  <si>
    <t>Lũy kế từ đầu năm
Accumulated from beginning of year</t>
  </si>
  <si>
    <t>V</t>
  </si>
  <si>
    <t>VI</t>
  </si>
  <si>
    <t>VII</t>
  </si>
  <si>
    <t>VIII</t>
  </si>
  <si>
    <t>IX</t>
  </si>
  <si>
    <r>
      <t xml:space="preserve">Thu nhập từ hoạt động đầu tư
</t>
    </r>
    <r>
      <rPr>
        <b/>
        <i/>
        <sz val="8"/>
        <rFont val="Tahoma"/>
        <family val="2"/>
      </rPr>
      <t>Investment income</t>
    </r>
  </si>
  <si>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</si>
  <si>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</si>
  <si>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</si>
  <si>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Chi phí
</t>
    </r>
    <r>
      <rPr>
        <b/>
        <i/>
        <sz val="8"/>
        <rFont val="Tahoma"/>
        <family val="2"/>
      </rPr>
      <t>Expense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</si>
  <si>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</si>
  <si>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</si>
  <si>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</si>
  <si>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</si>
  <si>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</si>
  <si>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</si>
  <si>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</si>
  <si>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</si>
  <si>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</si>
  <si>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</si>
  <si>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</si>
  <si>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</si>
  <si>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</si>
  <si>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Lãi (lỗ) thực tế phát sinh từ hoạt động đầu tư
</t>
    </r>
    <r>
      <rPr>
        <i/>
        <sz val="8"/>
        <rFont val="Tahoma"/>
        <family val="2"/>
      </rPr>
      <t>Realised Gain / (Loss) from disposal of investment</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</si>
  <si>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</si>
  <si>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</si>
  <si>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</si>
  <si>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</si>
  <si>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</si>
  <si>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</si>
  <si>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</si>
  <si>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</si>
  <si>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</si>
  <si>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</si>
  <si>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</si>
  <si>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</si>
  <si>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Nội dung
Indicator</t>
  </si>
  <si>
    <t>%/cùng kỳ năm trước
%/against last year</t>
  </si>
  <si>
    <t>Tài sản
Assets</t>
  </si>
  <si>
    <t>I.1</t>
  </si>
  <si>
    <t>I.2</t>
  </si>
  <si>
    <t>Quyền mua
 Rights</t>
  </si>
  <si>
    <t>I.3</t>
  </si>
  <si>
    <t>I.4</t>
  </si>
  <si>
    <t>I.5</t>
  </si>
  <si>
    <t>Tiền bán trái phiếu chờ thu
Receivables from bonds</t>
  </si>
  <si>
    <t>I.6</t>
  </si>
  <si>
    <t>I.7</t>
  </si>
  <si>
    <t>I.8</t>
  </si>
  <si>
    <t>Tổng tài sản
Total assets</t>
  </si>
  <si>
    <t>Nợ
Liabilities</t>
  </si>
  <si>
    <t>II.1</t>
  </si>
  <si>
    <t>II.2</t>
  </si>
  <si>
    <t>Phải trả thu nhập cho nhà đầu tư
 Income payable to investors</t>
  </si>
  <si>
    <t>Thuế và các khoản phải nộp Nhà nước
Taxes payables</t>
  </si>
  <si>
    <t>Phải trả công ty quản lý quỹ
Management fee payable</t>
  </si>
  <si>
    <t>Phải trả phí lưu ký
Custodian fee payables</t>
  </si>
  <si>
    <t>Phải trả phí kiểm toán
Audit fee payable</t>
  </si>
  <si>
    <t>Phải trả phí phát hành, mua lại chứng chỉ quỹ cho Đại lý phân phối và CTQLQ
Payables for subscription and Redemption fee payable to distributors and fund management company</t>
  </si>
  <si>
    <t>II.3</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</si>
  <si>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</si>
  <si>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</si>
  <si>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</si>
  <si>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</si>
  <si>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</si>
  <si>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</si>
  <si>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</si>
  <si>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</si>
  <si>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</si>
  <si>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</si>
  <si>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</si>
  <si>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</si>
  <si>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</si>
  <si>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</si>
  <si>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</si>
  <si>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</si>
  <si>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</si>
  <si>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</si>
  <si>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</si>
  <si>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</si>
  <si>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</si>
  <si>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</si>
  <si>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</si>
  <si>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</si>
  <si>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</si>
  <si>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</si>
  <si>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</si>
  <si>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</si>
  <si>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STT/No.</t>
  </si>
  <si>
    <t xml:space="preserve">II </t>
  </si>
  <si>
    <t xml:space="preserve">1 </t>
  </si>
  <si>
    <t xml:space="preserve">IV </t>
  </si>
  <si>
    <t xml:space="preserve">V </t>
  </si>
  <si>
    <t xml:space="preserve">VI </t>
  </si>
  <si>
    <t>Loại
Category</t>
  </si>
  <si>
    <t>Cổ phiếu niêm yết
Listed and upcom equity</t>
  </si>
  <si>
    <t>Tổng
Total</t>
  </si>
  <si>
    <t>Cổ phiếu không niêm yết
Unlisted equity</t>
  </si>
  <si>
    <t>Tổng các loại cổ phiếu
Total shares</t>
  </si>
  <si>
    <t>Trái phiếu
Bonds</t>
  </si>
  <si>
    <t>Các loại chứng khoán khác
Other sercurities</t>
  </si>
  <si>
    <t>Quyền mua
Rights</t>
  </si>
  <si>
    <t>Tổng các loại chứng khoán
Total securities</t>
  </si>
  <si>
    <t>Lãi tiền gửi được nhận
Accrual Interest income</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</si>
  <si>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</si>
  <si>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</si>
  <si>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</si>
  <si>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</si>
  <si>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</si>
  <si>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</si>
  <si>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</si>
  <si>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</si>
  <si>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</si>
  <si>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</si>
  <si>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</si>
  <si>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</si>
  <si>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</si>
  <si>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Số Lượng
Quantity</t>
  </si>
  <si>
    <t>Giá thị trường
hoặc giá trị hợp lý tại ngày báo cáo
Market price</t>
  </si>
  <si>
    <t>Tổng giá trị (Đồng)
Value (VND)</t>
  </si>
  <si>
    <t>Tỷ lệ % Tổng giá trị tài sản của Quỹ
% of total asset</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</si>
  <si>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</si>
  <si>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</si>
  <si>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</si>
  <si>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</si>
  <si>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</si>
  <si>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</si>
  <si>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</si>
  <si>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</si>
  <si>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</si>
  <si>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</si>
  <si>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</si>
  <si>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</si>
  <si>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</si>
  <si>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</si>
  <si>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</si>
  <si>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</si>
  <si>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</si>
  <si>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</si>
  <si>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</si>
  <si>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</si>
  <si>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</si>
  <si>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</si>
  <si>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</si>
  <si>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</si>
  <si>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</si>
  <si>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</si>
  <si>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</si>
  <si>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Kỳ báo cáo
This period</t>
  </si>
  <si>
    <t>Kỳ trước
Last period</t>
  </si>
  <si>
    <r>
      <t>3. Tên Quỹ:</t>
    </r>
    <r>
      <rPr>
        <b/>
        <sz val="11"/>
        <color theme="1"/>
        <rFont val="Times New Roman"/>
        <family val="1"/>
      </rPr>
      <t xml:space="preserve"> </t>
    </r>
    <r>
      <rPr>
        <b/>
        <sz val="11"/>
        <color indexed="8"/>
        <rFont val="Times New Roman"/>
        <family val="1"/>
      </rPr>
      <t xml:space="preserve">Quỹ đầu tư trái phiếu linh hoạt Techcom </t>
    </r>
  </si>
  <si>
    <t>Cổ tức, trái tức được nhận
Dividend, interest income receivables</t>
  </si>
  <si>
    <t>Lãi trái phiếu được nhận
Bond coupon receivables</t>
  </si>
  <si>
    <t>NAV BINH QUAN</t>
  </si>
  <si>
    <t>Phải trả khác/ Other payable</t>
  </si>
  <si>
    <t>2215.14</t>
  </si>
  <si>
    <t>MSN11718</t>
  </si>
  <si>
    <t>MSN11719</t>
  </si>
  <si>
    <t>NPM11804</t>
  </si>
  <si>
    <t>NVL11715</t>
  </si>
  <si>
    <t>SDI11717</t>
  </si>
  <si>
    <t>TCE11721</t>
  </si>
  <si>
    <t>VHM11801</t>
  </si>
  <si>
    <t>VHM11802</t>
  </si>
  <si>
    <t>SCRBOND2018</t>
  </si>
  <si>
    <t>Quý</t>
  </si>
  <si>
    <t>Quý 1.2019
Quarter 1.2019</t>
  </si>
  <si>
    <t>MUA</t>
  </si>
  <si>
    <t xml:space="preserve">BAN </t>
  </si>
  <si>
    <t>TONG MUA BAN</t>
  </si>
  <si>
    <r>
      <t xml:space="preserve">1. Tên Công ty quản lý quỹ: </t>
    </r>
    <r>
      <rPr>
        <b/>
        <sz val="11"/>
        <color theme="1"/>
        <rFont val="Times New Roman"/>
        <family val="1"/>
      </rPr>
      <t>Công ty Cổ phần Quản lý quỹ Kỹ Thương</t>
    </r>
  </si>
  <si>
    <r>
      <t xml:space="preserve">4. Ngày lập báo cáo: </t>
    </r>
    <r>
      <rPr>
        <b/>
        <sz val="11"/>
        <color theme="1"/>
        <rFont val="Times New Roman"/>
        <family val="1"/>
      </rPr>
      <t>10/04/2019</t>
    </r>
  </si>
  <si>
    <t>Quý 4.2018
Quarter 4.2018</t>
  </si>
  <si>
    <t>NAV</t>
  </si>
  <si>
    <t>NAV*Số ngày kỳ BC</t>
  </si>
  <si>
    <t>Tỷ lệ tính theo NAV_bq giản đơn</t>
  </si>
  <si>
    <t>Tỷ lệ tính theo NAV_bq trên số ngày thực tế</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</si>
</sst>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3" formatCode="_(* #,##0.00_);_(* \(#,##0.00\);_(* &quot;-&quot;??_);_(@_)"/>
    <numFmt numFmtId="164" formatCode="_-* #,##0.00_-;\-* #,##0.00_-;_-* &quot;-&quot;??_-;_-@_-"/>
    <numFmt numFmtId="165" formatCode="_(* #,##0_);_(* \(#,##0\);_(* &quot;-&quot;??_);_(@_)"/>
    <numFmt numFmtId="166" formatCode="_-* #,##0_-;\-* #,##0_-;_-* &quot;-&quot;??_-;_-@_-"/>
    <numFmt numFmtId="167" formatCode="dd/mm/yyyy;@"/>
    <numFmt numFmtId="168" formatCode="##,###,###,###,###"/>
    <numFmt numFmtId="169" formatCode="0.000"/>
  </numFmts>
  <fonts count="47" x14ac:knownFonts="1">
    <font>
      <sz val="11"/>
      <color theme="1"/>
      <name val="Calibri"/>
      <family val="2"/>
      <scheme val="minor"/>
    </font>
    <font>
      <sz val="10"/>
      <name val="Arial"/>
      <family val="2"/>
    </font>
    <font>
      <b/>
      <sz val="8"/>
      <color indexed="63"/>
      <name val="Tahoma"/>
      <family val="2"/>
    </font>
    <font>
      <sz val="8"/>
      <name val="Tahoma"/>
      <family val="2"/>
    </font>
    <font>
      <b/>
      <sz val="11"/>
      <name val="Times New Roman"/>
      <family val="1"/>
    </font>
    <font>
      <b/>
      <sz val="11"/>
      <color indexed="8"/>
      <name val="Times New Roman"/>
      <family val="1"/>
      <charset val="163"/>
    </font>
    <font>
      <sz val="11"/>
      <color theme="1"/>
      <name val="Calibri"/>
      <family val="2"/>
      <scheme val="minor"/>
    </font>
    <font>
      <u/>
      <sz val="11"/>
      <color theme="10"/>
      <name val="Calibri"/>
      <family val="2"/>
      <scheme val="minor"/>
    </font>
    <font>
      <sz val="11"/>
      <color rgb="FF000000"/>
      <name val="Calibri"/>
      <family val="2"/>
      <charset val="163"/>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0"/>
      <name val="Times New Roman"/>
      <family val="1"/>
    </font>
    <font>
      <u/>
      <sz val="11"/>
      <color theme="1"/>
      <name val="Times New Roman"/>
      <family val="1"/>
    </font>
    <font>
      <i/>
      <sz val="10"/>
      <color theme="1"/>
      <name val="Arial"/>
      <family val="2"/>
    </font>
    <font>
      <i/>
      <sz val="11"/>
      <color theme="1"/>
      <name val="Times New Roman"/>
      <family val="1"/>
    </font>
    <font>
      <b/>
      <sz val="8"/>
      <name val="Tahoma"/>
      <family val="2"/>
    </font>
    <font>
      <b/>
      <sz val="11"/>
      <color theme="1"/>
      <name val="Calibri"/>
      <family val="2"/>
      <scheme val="minor"/>
    </font>
    <font>
      <b/>
      <sz val="8"/>
      <color theme="1"/>
      <name val="Tahoma"/>
      <family val="2"/>
    </font>
    <font>
      <b/>
      <i/>
      <sz val="8"/>
      <name val="Tahoma"/>
      <family val="2"/>
    </font>
    <font>
      <i/>
      <sz val="8"/>
      <name val="Tahoma"/>
      <family val="2"/>
    </font>
    <font>
      <sz val="8"/>
      <name val="Tahoma"/>
      <family val="2"/>
      <charset val="163"/>
    </font>
    <font>
      <sz val="8"/>
      <name val="Calibri"/>
      <family val="2"/>
      <scheme val="minor"/>
    </font>
    <font>
      <b/>
      <sz val="8"/>
      <color theme="1" tint="4.9989318521683403E-2"/>
      <name val="Tahoma"/>
      <family val="2"/>
    </font>
    <font>
      <sz val="11"/>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Microsoft Sans Serif"/>
      <family val="2"/>
    </font>
    <font>
      <b/>
      <sz val="11"/>
      <color indexed="8"/>
      <name val="Times New Roman"/>
      <family val="1"/>
    </font>
    <font>
      <b/>
      <sz val="8"/>
      <name val="Calibri"/>
      <family val="2"/>
      <scheme val="minor"/>
    </font>
    <font>
      <sz val="8"/>
      <color rgb="FFFF0000"/>
      <name val="Calibri"/>
      <family val="2"/>
      <scheme val="minor"/>
    </font>
    <font>
      <sz val="8"/>
      <name val="Microsoft Sans Serif"/>
      <family val="2"/>
    </font>
    <font>
      <sz val="8"/>
      <color rgb="FFC00000"/>
      <name val="Calibri"/>
      <family val="2"/>
      <scheme val="minor"/>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164" fontId="6"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1" fillId="0" borderId="0"/>
    <xf numFmtId="0" fontId="8" fillId="0" borderId="0"/>
    <xf numFmtId="9"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0" fontId="26"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 applyNumberFormat="0" applyAlignment="0" applyProtection="0"/>
    <xf numFmtId="0" fontId="34" fillId="9" borderId="8" applyNumberFormat="0" applyAlignment="0" applyProtection="0"/>
    <xf numFmtId="0" fontId="35" fillId="9" borderId="7" applyNumberFormat="0" applyAlignment="0" applyProtection="0"/>
    <xf numFmtId="0" fontId="36" fillId="0" borderId="9" applyNumberFormat="0" applyFill="0" applyAlignment="0" applyProtection="0"/>
    <xf numFmtId="0" fontId="37" fillId="10" borderId="10" applyNumberFormat="0" applyAlignment="0" applyProtection="0"/>
    <xf numFmtId="0" fontId="38" fillId="0" borderId="0" applyNumberFormat="0" applyFill="0" applyBorder="0" applyAlignment="0" applyProtection="0"/>
    <xf numFmtId="0" fontId="6" fillId="11" borderId="11" applyNumberFormat="0" applyFont="0" applyAlignment="0" applyProtection="0"/>
    <xf numFmtId="0" fontId="39" fillId="0" borderId="0" applyNumberFormat="0" applyFill="0" applyBorder="0" applyAlignment="0" applyProtection="0"/>
    <xf numFmtId="0" fontId="18" fillId="0" borderId="12" applyNumberFormat="0" applyFill="0" applyAlignment="0" applyProtection="0"/>
    <xf numFmtId="0" fontId="40"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0" fillId="35" borderId="0" applyNumberFormat="0" applyBorder="0" applyAlignment="0" applyProtection="0"/>
    <xf numFmtId="0" fontId="41" fillId="0" borderId="0">
      <alignment vertical="top"/>
    </xf>
  </cellStyleXfs>
  <cellXfs count="151">
    <xf numFmtId="0" fontId="0" fillId="0" borderId="0" xfId="0"/>
    <xf numFmtId="0" fontId="3" fillId="0" borderId="1" xfId="0" applyNumberFormat="1" applyFont="1" applyFill="1" applyBorder="1" applyAlignment="1" applyProtection="1">
      <alignment horizontal="left" vertical="center" wrapText="1"/>
    </xf>
    <xf numFmtId="0" fontId="9" fillId="0" borderId="3" xfId="0" applyFont="1" applyBorder="1" applyAlignment="1">
      <alignment horizontal="center"/>
    </xf>
    <xf numFmtId="0" fontId="10" fillId="0" borderId="3" xfId="0" applyFont="1" applyFill="1" applyBorder="1" applyAlignment="1">
      <alignment horizontal="left"/>
    </xf>
    <xf numFmtId="10" fontId="3" fillId="0" borderId="1" xfId="1"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left" vertical="center"/>
    </xf>
    <xf numFmtId="0" fontId="10" fillId="0" borderId="0" xfId="0" applyFont="1" applyFill="1"/>
    <xf numFmtId="0" fontId="11" fillId="0" borderId="0" xfId="0" applyFont="1" applyFill="1"/>
    <xf numFmtId="0" fontId="10" fillId="0" borderId="0" xfId="0" applyFont="1" applyFill="1" applyAlignment="1">
      <alignment horizontal="right"/>
    </xf>
    <xf numFmtId="0" fontId="10" fillId="0" borderId="3" xfId="0" applyFont="1" applyFill="1" applyBorder="1" applyAlignment="1" applyProtection="1">
      <alignment horizontal="left"/>
      <protection locked="0"/>
    </xf>
    <xf numFmtId="0" fontId="12" fillId="0" borderId="3" xfId="0" applyFont="1" applyFill="1" applyBorder="1" applyAlignment="1">
      <alignment horizontal="center"/>
    </xf>
    <xf numFmtId="0" fontId="12" fillId="0" borderId="3" xfId="0" applyFont="1" applyFill="1" applyBorder="1"/>
    <xf numFmtId="0" fontId="10" fillId="0" borderId="3" xfId="0" applyFont="1" applyFill="1" applyBorder="1" applyAlignment="1">
      <alignment horizontal="center"/>
    </xf>
    <xf numFmtId="0" fontId="10" fillId="0" borderId="3" xfId="0" applyFont="1" applyFill="1" applyBorder="1" applyAlignment="1">
      <alignment wrapText="1"/>
    </xf>
    <xf numFmtId="0" fontId="13" fillId="0" borderId="3" xfId="4" applyFont="1" applyFill="1" applyBorder="1"/>
    <xf numFmtId="0" fontId="13" fillId="0" borderId="3" xfId="4" applyFont="1" applyFill="1" applyBorder="1" applyAlignment="1">
      <alignment horizontal="left"/>
    </xf>
    <xf numFmtId="0" fontId="14" fillId="0" borderId="0" xfId="0" applyFont="1" applyFill="1"/>
    <xf numFmtId="0" fontId="15" fillId="0" borderId="0" xfId="0" applyFont="1" applyFill="1" applyAlignment="1">
      <alignment vertical="center"/>
    </xf>
    <xf numFmtId="0" fontId="10" fillId="0" borderId="0" xfId="0" applyFont="1" applyFill="1" applyAlignment="1"/>
    <xf numFmtId="0" fontId="12" fillId="0" borderId="0" xfId="0" applyFont="1" applyFill="1" applyAlignment="1">
      <alignment horizontal="center" wrapText="1"/>
    </xf>
    <xf numFmtId="0" fontId="16" fillId="0" borderId="0" xfId="0" applyFont="1" applyFill="1" applyAlignment="1">
      <alignment horizontal="center"/>
    </xf>
    <xf numFmtId="0" fontId="4" fillId="3" borderId="0" xfId="0" applyFont="1" applyFill="1" applyAlignment="1">
      <alignment horizontal="center" wrapText="1"/>
    </xf>
    <xf numFmtId="49" fontId="17" fillId="0" borderId="3" xfId="5"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0" fontId="0" fillId="0" borderId="0" xfId="0"/>
    <xf numFmtId="0" fontId="17" fillId="0" borderId="3" xfId="0" applyFont="1" applyFill="1" applyBorder="1" applyAlignment="1">
      <alignment horizontal="center" vertical="center"/>
    </xf>
    <xf numFmtId="0" fontId="3" fillId="0" borderId="3" xfId="0" applyFont="1" applyFill="1" applyBorder="1" applyAlignment="1">
      <alignment horizontal="center" vertical="center"/>
    </xf>
    <xf numFmtId="49" fontId="21" fillId="0" borderId="3" xfId="5" applyNumberFormat="1" applyFont="1" applyFill="1" applyBorder="1" applyAlignment="1" applyProtection="1">
      <alignment horizontal="left" vertical="center" wrapText="1"/>
    </xf>
    <xf numFmtId="11" fontId="3" fillId="0" borderId="3" xfId="5" applyNumberFormat="1" applyFont="1" applyFill="1" applyBorder="1" applyAlignment="1" applyProtection="1">
      <alignment horizontal="left" vertical="center" wrapText="1"/>
    </xf>
    <xf numFmtId="0" fontId="23" fillId="0" borderId="0" xfId="0" applyFont="1"/>
    <xf numFmtId="0" fontId="17"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3" xfId="0" applyFont="1" applyFill="1" applyBorder="1" applyAlignment="1">
      <alignment horizontal="center"/>
    </xf>
    <xf numFmtId="49" fontId="3" fillId="0" borderId="3" xfId="0" applyNumberFormat="1" applyFont="1" applyFill="1" applyBorder="1" applyAlignment="1" applyProtection="1">
      <alignment horizontal="left" vertical="center" wrapText="1"/>
    </xf>
    <xf numFmtId="11" fontId="3" fillId="0" borderId="3" xfId="0" applyNumberFormat="1" applyFont="1" applyFill="1" applyBorder="1" applyAlignment="1" applyProtection="1">
      <alignment horizontal="left" vertical="center" wrapText="1"/>
    </xf>
    <xf numFmtId="0" fontId="23" fillId="0" borderId="0" xfId="0" applyFont="1" applyFill="1"/>
    <xf numFmtId="0" fontId="2" fillId="4" borderId="3" xfId="5" applyNumberFormat="1" applyFont="1" applyFill="1" applyBorder="1" applyAlignment="1" applyProtection="1">
      <alignment horizontal="left" vertical="center" wrapText="1"/>
    </xf>
    <xf numFmtId="165" fontId="2" fillId="4" borderId="3" xfId="8" applyNumberFormat="1" applyFont="1" applyFill="1" applyBorder="1" applyAlignment="1" applyProtection="1">
      <alignment horizontal="left" vertical="center" wrapText="1"/>
    </xf>
    <xf numFmtId="165" fontId="2" fillId="4" borderId="3" xfId="8" applyNumberFormat="1" applyFont="1" applyFill="1" applyBorder="1" applyAlignment="1" applyProtection="1">
      <alignment horizontal="center" vertical="center" wrapText="1"/>
    </xf>
    <xf numFmtId="41" fontId="17" fillId="0" borderId="3" xfId="0" applyNumberFormat="1" applyFont="1" applyFill="1" applyBorder="1" applyAlignment="1" applyProtection="1">
      <alignment horizontal="right" vertical="center" wrapText="1"/>
    </xf>
    <xf numFmtId="0" fontId="2" fillId="4" borderId="1" xfId="5" applyNumberFormat="1" applyFont="1" applyFill="1" applyBorder="1" applyAlignment="1" applyProtection="1">
      <alignment horizontal="left" vertical="center" wrapText="1"/>
    </xf>
    <xf numFmtId="0" fontId="24" fillId="4" borderId="3" xfId="0" applyFont="1" applyFill="1" applyBorder="1" applyAlignment="1" applyProtection="1">
      <alignment horizontal="center" vertical="center" wrapText="1"/>
    </xf>
    <xf numFmtId="49" fontId="24" fillId="4" borderId="3" xfId="0" applyNumberFormat="1" applyFont="1" applyFill="1" applyBorder="1" applyAlignment="1" applyProtection="1">
      <alignment horizontal="center" vertical="center" wrapText="1"/>
    </xf>
    <xf numFmtId="0" fontId="23" fillId="4" borderId="0" xfId="0" applyFont="1" applyFill="1"/>
    <xf numFmtId="43" fontId="3" fillId="3" borderId="3" xfId="1" applyNumberFormat="1" applyFont="1" applyFill="1" applyBorder="1" applyAlignment="1" applyProtection="1">
      <alignment horizontal="right" vertical="center" wrapText="1"/>
    </xf>
    <xf numFmtId="165" fontId="17" fillId="0" borderId="3" xfId="0" applyNumberFormat="1" applyFont="1" applyFill="1" applyBorder="1" applyAlignment="1" applyProtection="1">
      <alignment horizontal="left" vertical="center" wrapText="1"/>
    </xf>
    <xf numFmtId="165" fontId="3" fillId="0" borderId="3" xfId="0" applyNumberFormat="1" applyFont="1" applyFill="1" applyBorder="1" applyAlignment="1" applyProtection="1">
      <alignment horizontal="left" vertical="center" wrapText="1"/>
    </xf>
    <xf numFmtId="10"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vertical="center" wrapText="1"/>
    </xf>
    <xf numFmtId="10" fontId="17" fillId="0" borderId="3" xfId="0" applyNumberFormat="1" applyFont="1" applyFill="1" applyBorder="1" applyAlignment="1" applyProtection="1">
      <alignment horizontal="right" vertical="center" wrapText="1"/>
    </xf>
    <xf numFmtId="10" fontId="2" fillId="4" borderId="3" xfId="8" applyNumberFormat="1" applyFont="1" applyFill="1" applyBorder="1" applyAlignment="1" applyProtection="1">
      <alignment horizontal="center" vertical="center" wrapText="1"/>
    </xf>
    <xf numFmtId="10" fontId="2" fillId="4" borderId="3" xfId="8" applyNumberFormat="1" applyFont="1" applyFill="1" applyBorder="1" applyAlignment="1" applyProtection="1">
      <alignment horizontal="left" vertical="center" wrapText="1"/>
    </xf>
    <xf numFmtId="3" fontId="23" fillId="0" borderId="0" xfId="0" applyNumberFormat="1" applyFont="1"/>
    <xf numFmtId="10" fontId="23" fillId="0" borderId="0" xfId="0" applyNumberFormat="1" applyFont="1"/>
    <xf numFmtId="10" fontId="3" fillId="3" borderId="3" xfId="1" applyNumberFormat="1" applyFont="1" applyFill="1" applyBorder="1" applyAlignment="1" applyProtection="1">
      <alignment horizontal="right" vertical="center" wrapText="1"/>
    </xf>
    <xf numFmtId="10" fontId="17" fillId="3" borderId="3" xfId="7" applyNumberFormat="1" applyFont="1" applyFill="1" applyBorder="1" applyAlignment="1" applyProtection="1">
      <alignment horizontal="right" vertical="center" wrapText="1"/>
    </xf>
    <xf numFmtId="10" fontId="3" fillId="3" borderId="3" xfId="7" applyNumberFormat="1" applyFont="1" applyFill="1" applyBorder="1" applyAlignment="1" applyProtection="1">
      <alignment horizontal="right" vertical="center" wrapText="1"/>
    </xf>
    <xf numFmtId="0" fontId="3" fillId="3" borderId="3" xfId="0" applyNumberFormat="1" applyFont="1" applyFill="1" applyBorder="1" applyAlignment="1" applyProtection="1">
      <alignment horizontal="left" vertical="center" wrapText="1"/>
    </xf>
    <xf numFmtId="165" fontId="3" fillId="3" borderId="3" xfId="1" applyNumberFormat="1" applyFont="1" applyFill="1" applyBorder="1" applyAlignment="1" applyProtection="1">
      <alignment horizontal="right" vertical="center" wrapText="1"/>
    </xf>
    <xf numFmtId="43" fontId="6" fillId="3" borderId="0" xfId="1" applyNumberFormat="1" applyFont="1" applyFill="1"/>
    <xf numFmtId="43" fontId="25" fillId="3" borderId="0" xfId="1" applyNumberFormat="1" applyFont="1" applyFill="1"/>
    <xf numFmtId="49" fontId="3" fillId="0" borderId="3" xfId="5" applyNumberFormat="1" applyFont="1" applyFill="1" applyBorder="1" applyAlignment="1" applyProtection="1">
      <alignment horizontal="left" vertical="center" wrapText="1"/>
    </xf>
    <xf numFmtId="41" fontId="3" fillId="0" borderId="3" xfId="0" applyNumberFormat="1" applyFont="1" applyFill="1" applyBorder="1" applyAlignment="1" applyProtection="1">
      <alignment horizontal="right" vertical="center" wrapText="1"/>
    </xf>
    <xf numFmtId="0" fontId="2" fillId="4" borderId="3" xfId="5" applyNumberFormat="1" applyFont="1" applyFill="1" applyBorder="1" applyAlignment="1" applyProtection="1">
      <alignment horizontal="center" vertical="center" wrapText="1"/>
    </xf>
    <xf numFmtId="165" fontId="17" fillId="3" borderId="3" xfId="1" applyNumberFormat="1" applyFont="1" applyFill="1" applyBorder="1" applyAlignment="1" applyProtection="1">
      <alignment horizontal="right" vertical="center" wrapText="1"/>
    </xf>
    <xf numFmtId="165" fontId="9" fillId="3" borderId="3" xfId="1" applyNumberFormat="1" applyFont="1" applyFill="1" applyBorder="1" applyAlignment="1">
      <alignment horizontal="right" vertical="center"/>
    </xf>
    <xf numFmtId="165" fontId="22" fillId="3" borderId="3" xfId="1" applyNumberFormat="1" applyFont="1" applyFill="1" applyBorder="1" applyAlignment="1" applyProtection="1">
      <alignment horizontal="right" vertical="center" wrapText="1"/>
    </xf>
    <xf numFmtId="165" fontId="3" fillId="3" borderId="3" xfId="1" applyNumberFormat="1" applyFont="1" applyFill="1" applyBorder="1" applyAlignment="1" applyProtection="1">
      <alignment horizontal="right" vertical="center"/>
    </xf>
    <xf numFmtId="165" fontId="17" fillId="0" borderId="3" xfId="0" applyNumberFormat="1" applyFont="1" applyFill="1" applyBorder="1" applyAlignment="1" applyProtection="1">
      <alignment horizontal="right" vertical="center" wrapText="1"/>
    </xf>
    <xf numFmtId="165" fontId="3" fillId="0" borderId="3" xfId="0" applyNumberFormat="1" applyFont="1" applyFill="1" applyBorder="1" applyAlignment="1" applyProtection="1">
      <alignment horizontal="right" vertical="center" wrapText="1"/>
    </xf>
    <xf numFmtId="165" fontId="3" fillId="3" borderId="3" xfId="0" applyNumberFormat="1" applyFont="1" applyFill="1" applyBorder="1" applyAlignment="1" applyProtection="1">
      <alignment horizontal="right" vertical="center" wrapText="1"/>
    </xf>
    <xf numFmtId="43" fontId="17" fillId="0" borderId="3" xfId="1" applyNumberFormat="1" applyFont="1" applyFill="1" applyBorder="1" applyAlignment="1" applyProtection="1">
      <alignment horizontal="right" vertical="center" wrapText="1"/>
    </xf>
    <xf numFmtId="10" fontId="3" fillId="0" borderId="3" xfId="0" applyNumberFormat="1" applyFont="1" applyFill="1" applyBorder="1" applyAlignment="1" applyProtection="1">
      <alignment horizontal="right" vertical="center" wrapText="1"/>
    </xf>
    <xf numFmtId="0" fontId="3" fillId="0" borderId="0" xfId="0" applyFont="1" applyAlignment="1">
      <alignment vertical="center"/>
    </xf>
    <xf numFmtId="0" fontId="9" fillId="0" borderId="3" xfId="0" applyFont="1" applyBorder="1" applyAlignment="1">
      <alignment horizontal="left" vertical="center"/>
    </xf>
    <xf numFmtId="10" fontId="9" fillId="0" borderId="3" xfId="8" applyNumberFormat="1" applyFont="1" applyBorder="1" applyAlignment="1">
      <alignment vertical="center"/>
    </xf>
    <xf numFmtId="10" fontId="19" fillId="0" borderId="3" xfId="8" applyNumberFormat="1" applyFont="1" applyBorder="1" applyAlignment="1">
      <alignment vertical="center"/>
    </xf>
    <xf numFmtId="10" fontId="3" fillId="0" borderId="0" xfId="0" applyNumberFormat="1" applyFont="1" applyAlignment="1">
      <alignment vertical="center"/>
    </xf>
    <xf numFmtId="0" fontId="0" fillId="0" borderId="0" xfId="0" applyAlignment="1">
      <alignment vertical="center"/>
    </xf>
    <xf numFmtId="0" fontId="19" fillId="0" borderId="3" xfId="0" applyFont="1" applyBorder="1" applyAlignment="1">
      <alignment horizontal="center" vertical="center"/>
    </xf>
    <xf numFmtId="0" fontId="18" fillId="0" borderId="0" xfId="0" applyFont="1" applyAlignment="1">
      <alignment vertical="center"/>
    </xf>
    <xf numFmtId="0" fontId="9" fillId="0" borderId="3" xfId="0" applyFont="1" applyBorder="1" applyAlignment="1">
      <alignment horizontal="center" vertical="center"/>
    </xf>
    <xf numFmtId="165" fontId="6" fillId="0" borderId="0" xfId="8" applyNumberFormat="1" applyFont="1" applyAlignment="1">
      <alignment vertical="center"/>
    </xf>
    <xf numFmtId="0" fontId="0" fillId="3" borderId="0" xfId="0" applyFill="1" applyAlignment="1">
      <alignment horizontal="right" vertical="center"/>
    </xf>
    <xf numFmtId="37" fontId="3" fillId="0" borderId="3" xfId="0" applyNumberFormat="1" applyFont="1" applyFill="1" applyBorder="1" applyAlignment="1" applyProtection="1">
      <alignment horizontal="right" vertical="center" wrapText="1"/>
    </xf>
    <xf numFmtId="37" fontId="17" fillId="0" borderId="3" xfId="0" applyNumberFormat="1" applyFont="1" applyFill="1" applyBorder="1" applyAlignment="1" applyProtection="1">
      <alignment horizontal="right" vertical="center" wrapText="1"/>
    </xf>
    <xf numFmtId="166" fontId="3" fillId="0" borderId="3" xfId="1" applyNumberFormat="1" applyFont="1" applyFill="1" applyBorder="1" applyAlignment="1" applyProtection="1">
      <alignment horizontal="right" vertical="center" wrapText="1"/>
    </xf>
    <xf numFmtId="166" fontId="17" fillId="0" borderId="3" xfId="1" applyNumberFormat="1" applyFont="1" applyFill="1" applyBorder="1" applyAlignment="1" applyProtection="1">
      <alignment horizontal="right" vertical="center" wrapText="1"/>
    </xf>
    <xf numFmtId="164" fontId="3" fillId="3" borderId="3" xfId="1" applyFont="1" applyFill="1" applyBorder="1" applyAlignment="1" applyProtection="1">
      <alignment horizontal="left" vertical="center" wrapText="1"/>
    </xf>
    <xf numFmtId="168" fontId="43" fillId="0" borderId="0" xfId="0" applyNumberFormat="1" applyFont="1"/>
    <xf numFmtId="0" fontId="43" fillId="0" borderId="0" xfId="0" applyFont="1"/>
    <xf numFmtId="164" fontId="2" fillId="4" borderId="3" xfId="1" applyFont="1" applyFill="1" applyBorder="1" applyAlignment="1" applyProtection="1">
      <alignment horizontal="left" vertical="center" wrapText="1"/>
    </xf>
    <xf numFmtId="165" fontId="0" fillId="0" borderId="0" xfId="0" applyNumberFormat="1" applyAlignment="1">
      <alignment vertical="center"/>
    </xf>
    <xf numFmtId="165" fontId="0" fillId="0" borderId="0" xfId="0" applyNumberFormat="1"/>
    <xf numFmtId="49" fontId="3" fillId="0" borderId="3" xfId="5" applyNumberFormat="1" applyFont="1" applyFill="1" applyBorder="1" applyAlignment="1" applyProtection="1">
      <alignment horizontal="left" vertical="center" wrapText="1" indent="2"/>
    </xf>
    <xf numFmtId="164" fontId="3" fillId="0" borderId="0" xfId="1" applyFont="1" applyAlignment="1">
      <alignment vertical="center"/>
    </xf>
    <xf numFmtId="165" fontId="23" fillId="0" borderId="0" xfId="0" applyNumberFormat="1" applyFont="1"/>
    <xf numFmtId="49" fontId="24" fillId="4" borderId="0" xfId="0" applyNumberFormat="1" applyFont="1" applyFill="1" applyBorder="1" applyAlignment="1" applyProtection="1">
      <alignment horizontal="center" vertical="center" wrapText="1"/>
    </xf>
    <xf numFmtId="0" fontId="3" fillId="3" borderId="0" xfId="0" applyNumberFormat="1" applyFont="1" applyFill="1" applyBorder="1" applyAlignment="1" applyProtection="1">
      <alignment horizontal="left" vertical="center" wrapText="1"/>
    </xf>
    <xf numFmtId="10" fontId="3" fillId="3" borderId="0" xfId="1" applyNumberFormat="1" applyFont="1" applyFill="1" applyBorder="1" applyAlignment="1" applyProtection="1">
      <alignment horizontal="right" vertical="center" wrapText="1"/>
    </xf>
    <xf numFmtId="10" fontId="3" fillId="3" borderId="0" xfId="1" applyNumberFormat="1" applyFont="1" applyFill="1" applyBorder="1" applyAlignment="1" applyProtection="1">
      <alignment vertical="center" wrapText="1"/>
    </xf>
    <xf numFmtId="165" fontId="3" fillId="3" borderId="0" xfId="1" applyNumberFormat="1" applyFont="1" applyFill="1" applyBorder="1" applyAlignment="1" applyProtection="1">
      <alignment horizontal="right" vertical="center" wrapText="1"/>
    </xf>
    <xf numFmtId="43" fontId="3" fillId="3" borderId="0" xfId="1" applyNumberFormat="1" applyFont="1" applyFill="1" applyBorder="1" applyAlignment="1" applyProtection="1">
      <alignment vertical="center" wrapText="1"/>
    </xf>
    <xf numFmtId="165" fontId="3" fillId="3" borderId="0" xfId="1" applyNumberFormat="1" applyFont="1" applyFill="1" applyBorder="1" applyAlignment="1" applyProtection="1">
      <alignment vertical="center" wrapText="1"/>
    </xf>
    <xf numFmtId="164" fontId="3" fillId="3" borderId="0" xfId="1" applyFont="1" applyFill="1" applyBorder="1" applyAlignment="1" applyProtection="1">
      <alignment horizontal="right" vertical="center" wrapText="1"/>
    </xf>
    <xf numFmtId="166" fontId="24" fillId="4" borderId="0" xfId="1" applyNumberFormat="1" applyFont="1" applyFill="1" applyBorder="1" applyAlignment="1" applyProtection="1">
      <alignment horizontal="center" vertical="center" wrapText="1"/>
    </xf>
    <xf numFmtId="166" fontId="3" fillId="3" borderId="0" xfId="1" applyNumberFormat="1" applyFont="1" applyFill="1" applyBorder="1" applyAlignment="1" applyProtection="1">
      <alignment horizontal="left" vertical="center" wrapText="1"/>
    </xf>
    <xf numFmtId="166" fontId="3" fillId="3" borderId="0" xfId="1" applyNumberFormat="1" applyFont="1" applyFill="1" applyBorder="1" applyAlignment="1" applyProtection="1">
      <alignment horizontal="right" vertical="center" wrapText="1"/>
    </xf>
    <xf numFmtId="166" fontId="3" fillId="3" borderId="0" xfId="1" applyNumberFormat="1" applyFont="1" applyFill="1" applyBorder="1" applyAlignment="1" applyProtection="1">
      <alignment vertical="center" wrapText="1"/>
    </xf>
    <xf numFmtId="166" fontId="23" fillId="0" borderId="0" xfId="1" applyNumberFormat="1" applyFont="1" applyFill="1"/>
    <xf numFmtId="10" fontId="46" fillId="0" borderId="0" xfId="0" applyNumberFormat="1" applyFont="1"/>
    <xf numFmtId="166" fontId="23" fillId="4" borderId="0" xfId="1" applyNumberFormat="1" applyFont="1" applyFill="1"/>
    <xf numFmtId="166" fontId="23" fillId="0" borderId="0" xfId="1" applyNumberFormat="1" applyFont="1"/>
    <xf numFmtId="3" fontId="23" fillId="0" borderId="0" xfId="0" applyNumberFormat="1" applyFont="1" applyBorder="1"/>
    <xf numFmtId="166" fontId="46" fillId="0" borderId="0" xfId="1" applyNumberFormat="1" applyFont="1"/>
    <xf numFmtId="166" fontId="43" fillId="0" borderId="0" xfId="1" applyNumberFormat="1" applyFont="1" applyFill="1"/>
    <xf numFmtId="10" fontId="3" fillId="0" borderId="3" xfId="1" applyNumberFormat="1" applyFont="1" applyFill="1" applyBorder="1" applyAlignment="1" applyProtection="1">
      <alignment horizontal="right" vertical="center" wrapText="1"/>
    </xf>
    <xf numFmtId="166" fontId="44" fillId="0" borderId="0" xfId="1" applyNumberFormat="1" applyFont="1" applyFill="1"/>
    <xf numFmtId="166" fontId="23" fillId="0" borderId="0" xfId="0" applyNumberFormat="1" applyFont="1" applyFill="1"/>
    <xf numFmtId="169" fontId="23" fillId="0" borderId="0" xfId="1" applyNumberFormat="1" applyFont="1"/>
    <xf numFmtId="168" fontId="43" fillId="0" borderId="0" xfId="0" applyNumberFormat="1" applyFont="1" applyFill="1"/>
    <xf numFmtId="3" fontId="43" fillId="0" borderId="0" xfId="0" applyNumberFormat="1" applyFont="1" applyBorder="1" applyAlignment="1">
      <alignment horizontal="center"/>
    </xf>
    <xf numFmtId="166" fontId="43" fillId="0" borderId="0" xfId="1" applyNumberFormat="1" applyFont="1" applyFill="1" applyAlignment="1">
      <alignment horizontal="center"/>
    </xf>
    <xf numFmtId="0" fontId="43" fillId="0" borderId="0" xfId="0" applyFont="1" applyFill="1" applyAlignment="1">
      <alignment horizontal="center" vertical="center" wrapText="1"/>
    </xf>
    <xf numFmtId="10" fontId="3" fillId="0" borderId="3" xfId="1" applyNumberFormat="1" applyFont="1" applyFill="1" applyBorder="1" applyAlignment="1" applyProtection="1">
      <alignment vertical="center" wrapText="1"/>
    </xf>
    <xf numFmtId="0" fontId="3" fillId="0" borderId="3" xfId="0" applyNumberFormat="1" applyFont="1" applyFill="1" applyBorder="1" applyAlignment="1" applyProtection="1">
      <alignment vertical="center" wrapText="1"/>
    </xf>
    <xf numFmtId="49" fontId="17" fillId="0" borderId="0" xfId="5" applyNumberFormat="1" applyFont="1" applyFill="1" applyBorder="1" applyAlignment="1" applyProtection="1">
      <alignment horizontal="left" vertical="center" wrapText="1"/>
    </xf>
    <xf numFmtId="165" fontId="17" fillId="3" borderId="0" xfId="1" applyNumberFormat="1" applyFont="1" applyFill="1" applyBorder="1" applyAlignment="1" applyProtection="1">
      <alignment horizontal="right" vertical="center" wrapText="1"/>
    </xf>
    <xf numFmtId="0" fontId="23" fillId="0" borderId="0" xfId="0" applyFont="1" applyFill="1" applyBorder="1"/>
    <xf numFmtId="166" fontId="23" fillId="0" borderId="0" xfId="1" applyNumberFormat="1" applyFont="1" applyFill="1" applyBorder="1"/>
    <xf numFmtId="49" fontId="3" fillId="0" borderId="0" xfId="5" applyNumberFormat="1" applyFont="1" applyFill="1" applyBorder="1" applyAlignment="1" applyProtection="1">
      <alignment horizontal="left" vertical="center" wrapText="1"/>
    </xf>
    <xf numFmtId="49" fontId="21" fillId="0" borderId="0" xfId="5" applyNumberFormat="1" applyFont="1" applyFill="1" applyBorder="1" applyAlignment="1" applyProtection="1">
      <alignment horizontal="left" vertical="center" wrapText="1"/>
    </xf>
    <xf numFmtId="11" fontId="3" fillId="0" borderId="0" xfId="5" applyNumberFormat="1" applyFont="1" applyFill="1" applyBorder="1" applyAlignment="1" applyProtection="1">
      <alignment horizontal="left" vertical="center" wrapText="1"/>
    </xf>
    <xf numFmtId="37" fontId="3" fillId="0" borderId="0" xfId="0" applyNumberFormat="1" applyFont="1" applyFill="1" applyBorder="1" applyAlignment="1" applyProtection="1">
      <alignment horizontal="right" vertical="center" wrapText="1"/>
    </xf>
    <xf numFmtId="0" fontId="23" fillId="4" borderId="0" xfId="0" applyFont="1" applyFill="1" applyBorder="1"/>
    <xf numFmtId="0" fontId="23" fillId="0" borderId="0" xfId="0" applyFont="1" applyBorder="1"/>
    <xf numFmtId="14" fontId="23" fillId="0" borderId="0" xfId="0" applyNumberFormat="1" applyFont="1" applyBorder="1"/>
    <xf numFmtId="167" fontId="45" fillId="0" borderId="0" xfId="52" applyNumberFormat="1" applyFont="1" applyBorder="1" applyAlignment="1">
      <alignment horizontal="center" vertical="top"/>
    </xf>
    <xf numFmtId="14" fontId="43" fillId="0" borderId="0" xfId="0" applyNumberFormat="1" applyFont="1" applyBorder="1"/>
    <xf numFmtId="0" fontId="43" fillId="0" borderId="0" xfId="0" applyFont="1" applyBorder="1"/>
    <xf numFmtId="43" fontId="3" fillId="0" borderId="3" xfId="1" applyNumberFormat="1" applyFont="1" applyFill="1" applyBorder="1" applyAlignment="1" applyProtection="1">
      <alignment horizontal="right" vertical="center" wrapText="1"/>
    </xf>
    <xf numFmtId="43" fontId="3" fillId="0" borderId="3" xfId="1" applyNumberFormat="1" applyFont="1" applyFill="1" applyBorder="1" applyAlignment="1" applyProtection="1">
      <alignment horizontal="left" vertical="center" wrapText="1"/>
    </xf>
    <xf numFmtId="0" fontId="10" fillId="0" borderId="0" xfId="0" applyFont="1" applyFill="1" applyAlignment="1">
      <alignment horizontal="center"/>
    </xf>
    <xf numFmtId="0" fontId="10" fillId="0" borderId="0" xfId="0" applyFont="1" applyFill="1" applyAlignment="1">
      <alignment horizontal="right"/>
    </xf>
    <xf numFmtId="0" fontId="3" fillId="0" borderId="3" xfId="0" applyFont="1" applyFill="1" applyBorder="1" applyAlignment="1">
      <alignment horizontal="center" vertical="center"/>
    </xf>
    <xf numFmtId="164" fontId="3" fillId="3" borderId="3" xfId="1" applyNumberFormat="1" applyFont="1" applyFill="1" applyBorder="1" applyAlignment="1" applyProtection="1">
      <alignment horizontal="right" vertical="center" wrapText="1"/>
    </xf>
    <xf numFmtId="164" fontId="3" fillId="3" borderId="3" xfId="1" applyNumberFormat="1" applyFont="1" applyFill="1" applyBorder="1" applyAlignment="1" applyProtection="1">
      <alignment vertical="center" wrapText="1"/>
    </xf>
  </cellXfs>
  <cellStyles count="53">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2"/>
    <cellStyle name="Comma 2 2" xfId="3"/>
    <cellStyle name="Comma 3" xfId="8"/>
    <cellStyle name="Comma 7" xfId="10"/>
    <cellStyle name="Currency [0] 2" xfId="9"/>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4" builtinId="8"/>
    <cellStyle name="Input" xfId="19" builtinId="20" customBuiltin="1"/>
    <cellStyle name="Linked Cell" xfId="22" builtinId="24" customBuiltin="1"/>
    <cellStyle name="Neutral" xfId="18" builtinId="28" customBuiltin="1"/>
    <cellStyle name="Normal" xfId="0" builtinId="0"/>
    <cellStyle name="Normal 2" xfId="5"/>
    <cellStyle name="Normal 3" xfId="6"/>
    <cellStyle name="Normal 4" xfId="52"/>
    <cellStyle name="Note" xfId="25" builtinId="10" customBuiltin="1"/>
    <cellStyle name="Output" xfId="20" builtinId="21" customBuiltin="1"/>
    <cellStyle name="Percent" xfId="7" builtinId="5"/>
    <cellStyle name="Title" xfId="11" builtinId="15" customBuiltin="1"/>
    <cellStyle name="Total" xfId="27" builtinId="25" customBuiltin="1"/>
    <cellStyle name="Warning Text" xfId="24" builtinId="11" customBuiltin="1"/>
  </cellStyles>
  <dxfs count="21">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tabSelected="1" workbookViewId="0"/>
  </sheetViews>
  <sheetFormatPr defaultRowHeight="15" x14ac:dyDescent="0.25"/>
  <cols>
    <col min="1" max="2" width="9.140625" style="9"/>
    <col min="3" max="3" width="31.42578125" style="9" bestFit="1" customWidth="1"/>
    <col min="4" max="4" width="53.85546875" style="9" customWidth="1"/>
    <col min="5" max="16384" width="9.140625" style="9"/>
  </cols>
  <sheetData>
    <row r="2" spans="1:4" ht="18.75" x14ac:dyDescent="0.3">
      <c r="C2" s="10" t="s">
        <v>29</v>
      </c>
    </row>
    <row r="3" spans="1:4" ht="12" customHeight="1" x14ac:dyDescent="0.3">
      <c r="C3" s="10"/>
    </row>
    <row r="4" spans="1:4" x14ac:dyDescent="0.25">
      <c r="C4" s="11" t="s">
        <v>44</v>
      </c>
      <c r="D4" s="12" t="s">
        <v>315</v>
      </c>
    </row>
    <row r="5" spans="1:4" x14ac:dyDescent="0.25">
      <c r="C5" s="11" t="s">
        <v>45</v>
      </c>
      <c r="D5" s="12">
        <v>1</v>
      </c>
    </row>
    <row r="6" spans="1:4" x14ac:dyDescent="0.25">
      <c r="C6" s="11" t="s">
        <v>41</v>
      </c>
      <c r="D6" s="3">
        <v>2019</v>
      </c>
    </row>
    <row r="8" spans="1:4" x14ac:dyDescent="0.25">
      <c r="A8" s="9" t="s">
        <v>320</v>
      </c>
    </row>
    <row r="9" spans="1:4" x14ac:dyDescent="0.25">
      <c r="A9" s="9" t="s">
        <v>56</v>
      </c>
    </row>
    <row r="10" spans="1:4" ht="14.25" customHeight="1" x14ac:dyDescent="0.25">
      <c r="A10" s="9" t="s">
        <v>300</v>
      </c>
    </row>
    <row r="11" spans="1:4" x14ac:dyDescent="0.25">
      <c r="A11" s="9" t="s">
        <v>321</v>
      </c>
    </row>
    <row r="13" spans="1:4" x14ac:dyDescent="0.25">
      <c r="D13" s="9" t="s">
        <v>30</v>
      </c>
    </row>
    <row r="16" spans="1:4" x14ac:dyDescent="0.25">
      <c r="B16" s="13" t="s">
        <v>21</v>
      </c>
      <c r="C16" s="14" t="s">
        <v>22</v>
      </c>
      <c r="D16" s="14" t="s">
        <v>23</v>
      </c>
    </row>
    <row r="17" spans="1:4" x14ac:dyDescent="0.25">
      <c r="B17" s="15">
        <v>1</v>
      </c>
      <c r="C17" s="16" t="s">
        <v>31</v>
      </c>
      <c r="D17" s="17" t="s">
        <v>33</v>
      </c>
    </row>
    <row r="18" spans="1:4" x14ac:dyDescent="0.25">
      <c r="B18" s="15">
        <v>2</v>
      </c>
      <c r="C18" s="16" t="s">
        <v>24</v>
      </c>
      <c r="D18" s="17" t="s">
        <v>34</v>
      </c>
    </row>
    <row r="19" spans="1:4" x14ac:dyDescent="0.25">
      <c r="B19" s="15">
        <v>3</v>
      </c>
      <c r="C19" s="16" t="s">
        <v>32</v>
      </c>
      <c r="D19" s="17" t="s">
        <v>35</v>
      </c>
    </row>
    <row r="20" spans="1:4" x14ac:dyDescent="0.25">
      <c r="B20" s="15">
        <v>4</v>
      </c>
      <c r="C20" s="16" t="s">
        <v>25</v>
      </c>
      <c r="D20" s="17" t="s">
        <v>36</v>
      </c>
    </row>
    <row r="21" spans="1:4" x14ac:dyDescent="0.25">
      <c r="B21" s="15">
        <v>5</v>
      </c>
      <c r="C21" s="3" t="s">
        <v>53</v>
      </c>
      <c r="D21" s="18" t="s">
        <v>54</v>
      </c>
    </row>
    <row r="23" spans="1:4" x14ac:dyDescent="0.25">
      <c r="B23" s="19" t="s">
        <v>26</v>
      </c>
      <c r="C23" s="20" t="s">
        <v>27</v>
      </c>
    </row>
    <row r="24" spans="1:4" x14ac:dyDescent="0.25">
      <c r="C24" s="20" t="s">
        <v>28</v>
      </c>
    </row>
    <row r="29" spans="1:4" ht="29.25" customHeight="1" x14ac:dyDescent="0.25">
      <c r="A29" s="21"/>
      <c r="B29" s="21"/>
      <c r="C29" s="22" t="s">
        <v>43</v>
      </c>
      <c r="D29" s="24" t="s">
        <v>55</v>
      </c>
    </row>
    <row r="30" spans="1:4" x14ac:dyDescent="0.25">
      <c r="C30" s="23" t="s">
        <v>42</v>
      </c>
      <c r="D30" s="23" t="s">
        <v>42</v>
      </c>
    </row>
    <row r="34" spans="2:3" x14ac:dyDescent="0.25">
      <c r="B34" s="146"/>
      <c r="C34" s="146"/>
    </row>
    <row r="35" spans="2:3" x14ac:dyDescent="0.25">
      <c r="B35" s="147"/>
      <c r="C35" s="147"/>
    </row>
  </sheetData>
  <mergeCells count="2">
    <mergeCell ref="B34:C34"/>
    <mergeCell ref="B35:C35"/>
  </mergeCells>
  <dataValidations count="1">
    <dataValidation showInputMessage="1" showErrorMessage="1" sqref="D4"/>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scale="93"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E38" sqref="E38"/>
    </sheetView>
  </sheetViews>
  <sheetFormatPr defaultRowHeight="15" x14ac:dyDescent="0.25"/>
  <cols>
    <col min="1" max="1" width="4" style="82" bestFit="1" customWidth="1"/>
    <col min="2" max="2" width="38.140625" style="82" customWidth="1"/>
    <col min="3" max="3" width="9.7109375" style="82" bestFit="1" customWidth="1"/>
    <col min="4" max="5" width="19.7109375" style="86" customWidth="1"/>
    <col min="6" max="6" width="20.140625" style="87" customWidth="1"/>
    <col min="7" max="16384" width="9.140625" style="82"/>
  </cols>
  <sheetData>
    <row r="1" spans="1:8" ht="21" x14ac:dyDescent="0.25">
      <c r="A1" s="67" t="s">
        <v>146</v>
      </c>
      <c r="B1" s="67" t="s">
        <v>186</v>
      </c>
      <c r="C1" s="67" t="s">
        <v>148</v>
      </c>
      <c r="D1" s="42" t="s">
        <v>298</v>
      </c>
      <c r="E1" s="42" t="s">
        <v>299</v>
      </c>
      <c r="F1" s="42" t="s">
        <v>187</v>
      </c>
    </row>
    <row r="2" spans="1:8" s="84" customFormat="1" ht="21" x14ac:dyDescent="0.25">
      <c r="A2" s="83" t="s">
        <v>37</v>
      </c>
      <c r="B2" s="25" t="s">
        <v>188</v>
      </c>
      <c r="C2" s="25" t="s">
        <v>57</v>
      </c>
      <c r="D2" s="72"/>
      <c r="E2" s="49"/>
      <c r="F2" s="59"/>
    </row>
    <row r="3" spans="1:8" ht="21" x14ac:dyDescent="0.25">
      <c r="A3" s="85" t="s">
        <v>189</v>
      </c>
      <c r="B3" s="65" t="s">
        <v>210</v>
      </c>
      <c r="C3" s="65" t="s">
        <v>58</v>
      </c>
      <c r="D3" s="73">
        <v>1882092772</v>
      </c>
      <c r="E3" s="50">
        <v>1543589992</v>
      </c>
      <c r="F3" s="60"/>
      <c r="G3" s="96"/>
      <c r="H3" s="96"/>
    </row>
    <row r="4" spans="1:8" ht="21" x14ac:dyDescent="0.25">
      <c r="A4" s="85"/>
      <c r="B4" s="65" t="s">
        <v>211</v>
      </c>
      <c r="C4" s="65" t="s">
        <v>59</v>
      </c>
      <c r="D4" s="88"/>
      <c r="E4" s="50"/>
      <c r="F4" s="60"/>
      <c r="G4" s="96"/>
      <c r="H4" s="96"/>
    </row>
    <row r="5" spans="1:8" ht="21" x14ac:dyDescent="0.25">
      <c r="A5" s="85"/>
      <c r="B5" s="65" t="s">
        <v>212</v>
      </c>
      <c r="C5" s="65" t="s">
        <v>60</v>
      </c>
      <c r="D5" s="73">
        <v>1882092772</v>
      </c>
      <c r="E5" s="50">
        <v>1543589992</v>
      </c>
      <c r="F5" s="60"/>
      <c r="G5" s="96"/>
      <c r="H5" s="96"/>
    </row>
    <row r="6" spans="1:8" ht="21" x14ac:dyDescent="0.25">
      <c r="A6" s="85"/>
      <c r="B6" s="65" t="s">
        <v>213</v>
      </c>
      <c r="C6" s="65" t="s">
        <v>61</v>
      </c>
      <c r="D6" s="88"/>
      <c r="E6" s="50"/>
      <c r="F6" s="60"/>
      <c r="G6" s="96"/>
      <c r="H6" s="96"/>
    </row>
    <row r="7" spans="1:8" ht="21" x14ac:dyDescent="0.25">
      <c r="A7" s="85" t="s">
        <v>190</v>
      </c>
      <c r="B7" s="65" t="s">
        <v>214</v>
      </c>
      <c r="C7" s="65" t="s">
        <v>62</v>
      </c>
      <c r="D7" s="73">
        <v>41790653434</v>
      </c>
      <c r="E7" s="50">
        <v>27750712950</v>
      </c>
      <c r="F7" s="60"/>
      <c r="G7" s="96"/>
      <c r="H7" s="96"/>
    </row>
    <row r="8" spans="1:8" ht="21" x14ac:dyDescent="0.25">
      <c r="A8" s="85"/>
      <c r="B8" s="65" t="s">
        <v>215</v>
      </c>
      <c r="C8" s="65" t="s">
        <v>63</v>
      </c>
      <c r="D8" s="88"/>
      <c r="E8" s="50"/>
      <c r="F8" s="60"/>
      <c r="G8" s="96"/>
      <c r="H8" s="96"/>
    </row>
    <row r="9" spans="1:8" ht="21" x14ac:dyDescent="0.25">
      <c r="A9" s="85"/>
      <c r="B9" s="65" t="s">
        <v>216</v>
      </c>
      <c r="C9" s="65" t="s">
        <v>64</v>
      </c>
      <c r="D9" s="73">
        <v>41790653434</v>
      </c>
      <c r="E9" s="50">
        <v>27750712950</v>
      </c>
      <c r="F9" s="60"/>
      <c r="G9" s="96"/>
      <c r="H9" s="96"/>
    </row>
    <row r="10" spans="1:8" ht="21" x14ac:dyDescent="0.25">
      <c r="A10" s="85"/>
      <c r="B10" s="65" t="s">
        <v>217</v>
      </c>
      <c r="C10" s="65" t="s">
        <v>65</v>
      </c>
      <c r="D10" s="88"/>
      <c r="E10" s="50"/>
      <c r="F10" s="60"/>
      <c r="G10" s="96"/>
      <c r="H10" s="96"/>
    </row>
    <row r="11" spans="1:8" ht="21" x14ac:dyDescent="0.25">
      <c r="A11" s="85"/>
      <c r="B11" s="65" t="s">
        <v>191</v>
      </c>
      <c r="C11" s="65" t="s">
        <v>66</v>
      </c>
      <c r="D11" s="88"/>
      <c r="E11" s="50"/>
      <c r="F11" s="60"/>
      <c r="G11" s="96"/>
      <c r="H11" s="96"/>
    </row>
    <row r="12" spans="1:8" ht="21" x14ac:dyDescent="0.25">
      <c r="A12" s="85" t="s">
        <v>192</v>
      </c>
      <c r="B12" s="65" t="s">
        <v>301</v>
      </c>
      <c r="C12" s="65" t="s">
        <v>67</v>
      </c>
      <c r="D12" s="73">
        <v>1167885599</v>
      </c>
      <c r="E12" s="50">
        <v>1152366208</v>
      </c>
      <c r="F12" s="60"/>
      <c r="G12" s="96"/>
      <c r="H12" s="96"/>
    </row>
    <row r="13" spans="1:8" ht="21" x14ac:dyDescent="0.25">
      <c r="A13" s="85" t="s">
        <v>193</v>
      </c>
      <c r="B13" s="65" t="s">
        <v>218</v>
      </c>
      <c r="C13" s="65" t="s">
        <v>68</v>
      </c>
      <c r="D13" s="88"/>
      <c r="E13" s="50"/>
      <c r="F13" s="60"/>
      <c r="G13" s="96"/>
      <c r="H13" s="96"/>
    </row>
    <row r="14" spans="1:8" ht="31.5" x14ac:dyDescent="0.25">
      <c r="A14" s="85" t="s">
        <v>194</v>
      </c>
      <c r="B14" s="65" t="s">
        <v>219</v>
      </c>
      <c r="C14" s="65" t="s">
        <v>69</v>
      </c>
      <c r="D14" s="88"/>
      <c r="E14" s="50"/>
      <c r="F14" s="60"/>
      <c r="G14" s="96"/>
      <c r="H14" s="96"/>
    </row>
    <row r="15" spans="1:8" ht="21" x14ac:dyDescent="0.25">
      <c r="A15" s="85"/>
      <c r="B15" s="65" t="s">
        <v>220</v>
      </c>
      <c r="C15" s="65" t="s">
        <v>70</v>
      </c>
      <c r="D15" s="88"/>
      <c r="E15" s="50"/>
      <c r="F15" s="60"/>
      <c r="G15" s="96"/>
      <c r="H15" s="96"/>
    </row>
    <row r="16" spans="1:8" ht="21" x14ac:dyDescent="0.25">
      <c r="A16" s="85"/>
      <c r="B16" s="65" t="s">
        <v>195</v>
      </c>
      <c r="C16" s="65" t="s">
        <v>71</v>
      </c>
      <c r="D16" s="88"/>
      <c r="E16" s="50"/>
      <c r="F16" s="60"/>
      <c r="G16" s="96"/>
      <c r="H16" s="96"/>
    </row>
    <row r="17" spans="1:8" ht="21" x14ac:dyDescent="0.25">
      <c r="A17" s="85" t="s">
        <v>196</v>
      </c>
      <c r="B17" s="65" t="s">
        <v>221</v>
      </c>
      <c r="C17" s="65" t="s">
        <v>72</v>
      </c>
      <c r="D17" s="73">
        <v>1242000</v>
      </c>
      <c r="E17" s="50">
        <v>9795125</v>
      </c>
      <c r="F17" s="60"/>
      <c r="G17" s="96"/>
      <c r="H17" s="96"/>
    </row>
    <row r="18" spans="1:8" ht="21" x14ac:dyDescent="0.25">
      <c r="A18" s="85" t="s">
        <v>197</v>
      </c>
      <c r="B18" s="65" t="s">
        <v>222</v>
      </c>
      <c r="C18" s="65" t="s">
        <v>73</v>
      </c>
      <c r="D18" s="88"/>
      <c r="E18" s="50"/>
      <c r="F18" s="60"/>
      <c r="G18" s="96"/>
      <c r="H18" s="96"/>
    </row>
    <row r="19" spans="1:8" s="84" customFormat="1" ht="21" x14ac:dyDescent="0.25">
      <c r="A19" s="83" t="s">
        <v>198</v>
      </c>
      <c r="B19" s="25" t="s">
        <v>199</v>
      </c>
      <c r="C19" s="25" t="s">
        <v>74</v>
      </c>
      <c r="D19" s="72">
        <v>44841873805</v>
      </c>
      <c r="E19" s="49">
        <v>30456464275</v>
      </c>
      <c r="F19" s="60"/>
      <c r="G19" s="96"/>
      <c r="H19" s="96"/>
    </row>
    <row r="20" spans="1:8" s="84" customFormat="1" ht="21" x14ac:dyDescent="0.25">
      <c r="A20" s="83" t="s">
        <v>39</v>
      </c>
      <c r="B20" s="25" t="s">
        <v>200</v>
      </c>
      <c r="C20" s="25" t="s">
        <v>75</v>
      </c>
      <c r="D20" s="88"/>
      <c r="E20" s="49"/>
      <c r="F20" s="60"/>
      <c r="G20" s="96"/>
      <c r="H20" s="96"/>
    </row>
    <row r="21" spans="1:8" ht="21" x14ac:dyDescent="0.25">
      <c r="A21" s="85" t="s">
        <v>201</v>
      </c>
      <c r="B21" s="65" t="s">
        <v>223</v>
      </c>
      <c r="C21" s="65" t="s">
        <v>76</v>
      </c>
      <c r="D21" s="88"/>
      <c r="E21" s="50"/>
      <c r="F21" s="60"/>
      <c r="G21" s="96"/>
      <c r="H21" s="96"/>
    </row>
    <row r="22" spans="1:8" ht="21" x14ac:dyDescent="0.25">
      <c r="A22" s="85"/>
      <c r="B22" s="65" t="s">
        <v>224</v>
      </c>
      <c r="C22" s="65" t="s">
        <v>77</v>
      </c>
      <c r="D22" s="88"/>
      <c r="E22" s="50"/>
      <c r="F22" s="60"/>
      <c r="G22" s="96"/>
      <c r="H22" s="96"/>
    </row>
    <row r="23" spans="1:8" ht="21" x14ac:dyDescent="0.25">
      <c r="A23" s="85"/>
      <c r="B23" s="65" t="s">
        <v>225</v>
      </c>
      <c r="C23" s="65" t="s">
        <v>78</v>
      </c>
      <c r="D23" s="88"/>
      <c r="E23" s="50"/>
      <c r="F23" s="60"/>
      <c r="G23" s="96"/>
      <c r="H23" s="96"/>
    </row>
    <row r="24" spans="1:8" ht="21" x14ac:dyDescent="0.25">
      <c r="A24" s="85" t="s">
        <v>202</v>
      </c>
      <c r="B24" s="65" t="s">
        <v>226</v>
      </c>
      <c r="C24" s="65" t="s">
        <v>83</v>
      </c>
      <c r="D24" s="73">
        <v>914143096</v>
      </c>
      <c r="E24" s="50">
        <v>123165330</v>
      </c>
      <c r="F24" s="60"/>
      <c r="G24" s="96"/>
      <c r="H24" s="96"/>
    </row>
    <row r="25" spans="1:8" ht="21" x14ac:dyDescent="0.25">
      <c r="A25" s="85"/>
      <c r="B25" s="65" t="s">
        <v>227</v>
      </c>
      <c r="C25" s="65" t="s">
        <v>94</v>
      </c>
      <c r="D25" s="88"/>
      <c r="E25" s="50"/>
      <c r="F25" s="60"/>
      <c r="G25" s="96"/>
      <c r="H25" s="96"/>
    </row>
    <row r="26" spans="1:8" ht="21" x14ac:dyDescent="0.25">
      <c r="A26" s="85"/>
      <c r="B26" s="65" t="s">
        <v>228</v>
      </c>
      <c r="C26" s="65" t="s">
        <v>95</v>
      </c>
      <c r="D26" s="88">
        <v>708471331</v>
      </c>
      <c r="E26" s="50"/>
      <c r="F26" s="60"/>
      <c r="G26" s="96"/>
      <c r="H26" s="96"/>
    </row>
    <row r="27" spans="1:8" ht="21" x14ac:dyDescent="0.25">
      <c r="A27" s="85"/>
      <c r="B27" s="65" t="s">
        <v>203</v>
      </c>
      <c r="C27" s="65" t="s">
        <v>96</v>
      </c>
      <c r="D27" s="88"/>
      <c r="E27" s="50"/>
      <c r="F27" s="60"/>
      <c r="G27" s="96"/>
      <c r="H27" s="96"/>
    </row>
    <row r="28" spans="1:8" ht="21" x14ac:dyDescent="0.25">
      <c r="A28" s="85"/>
      <c r="B28" s="65" t="s">
        <v>229</v>
      </c>
      <c r="C28" s="65" t="s">
        <v>97</v>
      </c>
      <c r="D28" s="73">
        <v>45000000</v>
      </c>
      <c r="E28" s="50">
        <v>13064517</v>
      </c>
      <c r="F28" s="60"/>
      <c r="G28" s="96"/>
      <c r="H28" s="96"/>
    </row>
    <row r="29" spans="1:8" ht="21" x14ac:dyDescent="0.25">
      <c r="A29" s="85"/>
      <c r="B29" s="65" t="s">
        <v>204</v>
      </c>
      <c r="C29" s="65" t="s">
        <v>98</v>
      </c>
      <c r="D29" s="73">
        <v>38403253</v>
      </c>
      <c r="E29" s="50">
        <v>20108880</v>
      </c>
      <c r="F29" s="60"/>
      <c r="G29" s="96"/>
      <c r="H29" s="96"/>
    </row>
    <row r="30" spans="1:8" ht="21" x14ac:dyDescent="0.25">
      <c r="A30" s="85"/>
      <c r="B30" s="65" t="s">
        <v>205</v>
      </c>
      <c r="C30" s="65" t="s">
        <v>99</v>
      </c>
      <c r="D30" s="74">
        <v>66562531</v>
      </c>
      <c r="E30" s="50">
        <v>48347290</v>
      </c>
      <c r="F30" s="60"/>
      <c r="G30" s="96"/>
      <c r="H30" s="96"/>
    </row>
    <row r="31" spans="1:8" ht="21" x14ac:dyDescent="0.25">
      <c r="A31" s="85"/>
      <c r="B31" s="65" t="s">
        <v>206</v>
      </c>
      <c r="C31" s="65" t="s">
        <v>100</v>
      </c>
      <c r="D31" s="74">
        <v>20112733</v>
      </c>
      <c r="E31" s="50">
        <v>17515618</v>
      </c>
      <c r="F31" s="60"/>
      <c r="G31" s="96"/>
      <c r="H31" s="96"/>
    </row>
    <row r="32" spans="1:8" ht="21" x14ac:dyDescent="0.25">
      <c r="A32" s="85"/>
      <c r="B32" s="65" t="s">
        <v>230</v>
      </c>
      <c r="C32" s="65" t="s">
        <v>101</v>
      </c>
      <c r="D32" s="74">
        <v>5500000</v>
      </c>
      <c r="E32" s="50">
        <v>4790317</v>
      </c>
      <c r="F32" s="60"/>
      <c r="G32" s="96"/>
      <c r="H32" s="96"/>
    </row>
    <row r="33" spans="1:8" ht="21" x14ac:dyDescent="0.25">
      <c r="A33" s="85"/>
      <c r="B33" s="65" t="s">
        <v>231</v>
      </c>
      <c r="C33" s="65" t="s">
        <v>102</v>
      </c>
      <c r="D33" s="74">
        <v>16500000</v>
      </c>
      <c r="E33" s="50">
        <v>14370966</v>
      </c>
      <c r="F33" s="60"/>
      <c r="G33" s="96"/>
      <c r="H33" s="96"/>
    </row>
    <row r="34" spans="1:8" ht="21" x14ac:dyDescent="0.25">
      <c r="A34" s="85"/>
      <c r="B34" s="65" t="s">
        <v>232</v>
      </c>
      <c r="C34" s="65" t="s">
        <v>103</v>
      </c>
      <c r="D34" s="74">
        <v>11000000</v>
      </c>
      <c r="E34" s="50">
        <v>4967742</v>
      </c>
      <c r="F34" s="60"/>
      <c r="G34" s="96"/>
      <c r="H34" s="96"/>
    </row>
    <row r="35" spans="1:8" ht="21" x14ac:dyDescent="0.25">
      <c r="A35" s="85"/>
      <c r="B35" s="65" t="s">
        <v>207</v>
      </c>
      <c r="C35" s="65" t="s">
        <v>104</v>
      </c>
      <c r="D35" s="88"/>
      <c r="E35" s="50"/>
      <c r="F35" s="60"/>
      <c r="G35" s="96"/>
      <c r="H35" s="96"/>
    </row>
    <row r="36" spans="1:8" ht="21" x14ac:dyDescent="0.25">
      <c r="A36" s="85"/>
      <c r="B36" s="65" t="s">
        <v>233</v>
      </c>
      <c r="C36" s="65" t="s">
        <v>105</v>
      </c>
      <c r="D36" s="88">
        <v>2465748</v>
      </c>
      <c r="E36" s="50"/>
      <c r="F36" s="60"/>
      <c r="G36" s="96"/>
      <c r="H36" s="96"/>
    </row>
    <row r="37" spans="1:8" ht="52.5" x14ac:dyDescent="0.25">
      <c r="A37" s="85"/>
      <c r="B37" s="65" t="s">
        <v>208</v>
      </c>
      <c r="C37" s="65" t="s">
        <v>106</v>
      </c>
      <c r="D37" s="88"/>
      <c r="E37" s="50"/>
      <c r="F37" s="60"/>
      <c r="G37" s="96"/>
      <c r="H37" s="96"/>
    </row>
    <row r="38" spans="1:8" x14ac:dyDescent="0.25">
      <c r="A38" s="85"/>
      <c r="B38" s="65" t="s">
        <v>304</v>
      </c>
      <c r="C38" s="65" t="s">
        <v>305</v>
      </c>
      <c r="D38" s="88">
        <v>127500</v>
      </c>
      <c r="E38" s="50"/>
      <c r="F38" s="60"/>
      <c r="G38" s="96"/>
      <c r="H38" s="96"/>
    </row>
    <row r="39" spans="1:8" s="84" customFormat="1" ht="21" x14ac:dyDescent="0.25">
      <c r="A39" s="83" t="s">
        <v>209</v>
      </c>
      <c r="B39" s="25" t="s">
        <v>234</v>
      </c>
      <c r="C39" s="25" t="s">
        <v>79</v>
      </c>
      <c r="D39" s="72">
        <v>914143096</v>
      </c>
      <c r="E39" s="49">
        <v>123165330</v>
      </c>
      <c r="F39" s="60"/>
      <c r="G39" s="96"/>
      <c r="H39" s="96"/>
    </row>
    <row r="40" spans="1:8" s="84" customFormat="1" ht="21" x14ac:dyDescent="0.25">
      <c r="A40" s="83"/>
      <c r="B40" s="25" t="s">
        <v>235</v>
      </c>
      <c r="C40" s="25" t="s">
        <v>80</v>
      </c>
      <c r="D40" s="72">
        <v>43927730709</v>
      </c>
      <c r="E40" s="49">
        <v>30333298945</v>
      </c>
      <c r="F40" s="60"/>
      <c r="G40" s="96"/>
      <c r="H40" s="96"/>
    </row>
    <row r="41" spans="1:8" s="84" customFormat="1" ht="21" x14ac:dyDescent="0.25">
      <c r="A41" s="83"/>
      <c r="B41" s="65" t="s">
        <v>236</v>
      </c>
      <c r="C41" s="65" t="s">
        <v>81</v>
      </c>
      <c r="D41" s="144">
        <v>4291197.8099999996</v>
      </c>
      <c r="E41" s="145">
        <v>3010000</v>
      </c>
      <c r="F41" s="60"/>
      <c r="G41" s="96"/>
      <c r="H41" s="96"/>
    </row>
    <row r="42" spans="1:8" s="84" customFormat="1" ht="21" x14ac:dyDescent="0.25">
      <c r="A42" s="83"/>
      <c r="B42" s="25" t="s">
        <v>237</v>
      </c>
      <c r="C42" s="25" t="s">
        <v>82</v>
      </c>
      <c r="D42" s="75">
        <v>10236.700000000001</v>
      </c>
      <c r="E42" s="75">
        <v>10077.5</v>
      </c>
      <c r="F42" s="59"/>
      <c r="G42" s="96"/>
      <c r="H42" s="96"/>
    </row>
    <row r="43" spans="1:8" x14ac:dyDescent="0.25">
      <c r="A43" s="40"/>
      <c r="B43" s="40"/>
      <c r="C43" s="40"/>
      <c r="D43" s="95"/>
      <c r="E43" s="95"/>
      <c r="F43" s="95"/>
    </row>
  </sheetData>
  <conditionalFormatting sqref="A1:F1048576">
    <cfRule type="expression" dxfId="20" priority="3">
      <formula>#REF!=1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Normal="100" workbookViewId="0">
      <selection activeCell="E11" sqref="E11"/>
    </sheetView>
  </sheetViews>
  <sheetFormatPr defaultRowHeight="15" x14ac:dyDescent="0.25"/>
  <cols>
    <col min="1" max="1" width="4.5703125" style="28" customWidth="1"/>
    <col min="2" max="2" width="43.42578125" style="28" customWidth="1"/>
    <col min="3" max="3" width="9.7109375" style="28" bestFit="1" customWidth="1"/>
    <col min="4" max="5" width="19.42578125" style="63" customWidth="1"/>
    <col min="6" max="6" width="19.42578125" style="64" customWidth="1"/>
    <col min="7" max="16384" width="9.140625" style="28"/>
  </cols>
  <sheetData>
    <row r="1" spans="1:8" ht="34.5" customHeight="1" x14ac:dyDescent="0.25">
      <c r="A1" s="27" t="s">
        <v>146</v>
      </c>
      <c r="B1" s="27" t="s">
        <v>147</v>
      </c>
      <c r="C1" s="27" t="s">
        <v>148</v>
      </c>
      <c r="D1" s="67" t="s">
        <v>298</v>
      </c>
      <c r="E1" s="67" t="s">
        <v>299</v>
      </c>
      <c r="F1" s="67" t="s">
        <v>149</v>
      </c>
    </row>
    <row r="2" spans="1:8" ht="21" x14ac:dyDescent="0.25">
      <c r="A2" s="29" t="s">
        <v>37</v>
      </c>
      <c r="B2" s="25" t="s">
        <v>155</v>
      </c>
      <c r="C2" s="25" t="s">
        <v>0</v>
      </c>
      <c r="D2" s="68">
        <v>930232795</v>
      </c>
      <c r="E2" s="89">
        <v>142985843</v>
      </c>
      <c r="F2" s="68">
        <v>930232795</v>
      </c>
      <c r="G2" s="97"/>
      <c r="H2" s="97"/>
    </row>
    <row r="3" spans="1:8" ht="21" x14ac:dyDescent="0.25">
      <c r="A3" s="30">
        <v>1</v>
      </c>
      <c r="B3" s="26" t="s">
        <v>156</v>
      </c>
      <c r="C3" s="26" t="s">
        <v>1</v>
      </c>
      <c r="D3" s="62">
        <v>915099178</v>
      </c>
      <c r="E3" s="88">
        <v>127608571</v>
      </c>
      <c r="F3" s="69">
        <v>915099178</v>
      </c>
      <c r="G3" s="97"/>
      <c r="H3" s="97"/>
    </row>
    <row r="4" spans="1:8" ht="21" x14ac:dyDescent="0.25">
      <c r="A4" s="30">
        <v>2</v>
      </c>
      <c r="B4" s="26" t="s">
        <v>157</v>
      </c>
      <c r="C4" s="26" t="s">
        <v>2</v>
      </c>
      <c r="D4" s="62">
        <v>10141435</v>
      </c>
      <c r="E4" s="88">
        <v>5582147</v>
      </c>
      <c r="F4" s="69">
        <v>10141435</v>
      </c>
      <c r="G4" s="97"/>
      <c r="H4" s="97"/>
    </row>
    <row r="5" spans="1:8" ht="21" x14ac:dyDescent="0.25">
      <c r="A5" s="30">
        <v>3</v>
      </c>
      <c r="B5" s="26" t="s">
        <v>158</v>
      </c>
      <c r="C5" s="26" t="s">
        <v>3</v>
      </c>
      <c r="D5" s="62">
        <v>4992182</v>
      </c>
      <c r="E5" s="88">
        <v>9795125</v>
      </c>
      <c r="F5" s="62">
        <v>4992182</v>
      </c>
      <c r="G5" s="97"/>
      <c r="H5" s="97"/>
    </row>
    <row r="6" spans="1:8" ht="21" x14ac:dyDescent="0.25">
      <c r="A6" s="29" t="s">
        <v>39</v>
      </c>
      <c r="B6" s="25" t="s">
        <v>159</v>
      </c>
      <c r="C6" s="25" t="s">
        <v>4</v>
      </c>
      <c r="D6" s="68">
        <v>382113685</v>
      </c>
      <c r="E6" s="89">
        <v>120336271</v>
      </c>
      <c r="F6" s="68">
        <v>382113685</v>
      </c>
      <c r="G6" s="97"/>
      <c r="H6" s="97"/>
    </row>
    <row r="7" spans="1:8" ht="21" x14ac:dyDescent="0.25">
      <c r="A7" s="30">
        <v>1</v>
      </c>
      <c r="B7" s="26" t="s">
        <v>160</v>
      </c>
      <c r="C7" s="26" t="s">
        <v>5</v>
      </c>
      <c r="D7" s="62">
        <v>158337045</v>
      </c>
      <c r="E7" s="88">
        <v>48347290</v>
      </c>
      <c r="F7" s="69">
        <v>158337045</v>
      </c>
      <c r="G7" s="97"/>
      <c r="H7" s="97"/>
    </row>
    <row r="8" spans="1:8" ht="21" x14ac:dyDescent="0.25">
      <c r="A8" s="30">
        <v>2</v>
      </c>
      <c r="B8" s="26" t="s">
        <v>161</v>
      </c>
      <c r="C8" s="26" t="s">
        <v>6</v>
      </c>
      <c r="D8" s="62">
        <v>76729291</v>
      </c>
      <c r="E8" s="88">
        <v>22305935</v>
      </c>
      <c r="F8" s="69">
        <v>76729291</v>
      </c>
      <c r="G8" s="97"/>
      <c r="H8" s="97"/>
    </row>
    <row r="9" spans="1:8" ht="21" x14ac:dyDescent="0.25">
      <c r="A9" s="30"/>
      <c r="B9" s="31" t="s">
        <v>139</v>
      </c>
      <c r="C9" s="26" t="s">
        <v>84</v>
      </c>
      <c r="D9" s="62">
        <v>60000000</v>
      </c>
      <c r="E9" s="88">
        <v>17419351</v>
      </c>
      <c r="F9" s="69">
        <v>60000000</v>
      </c>
      <c r="G9" s="97"/>
      <c r="H9" s="97"/>
    </row>
    <row r="10" spans="1:8" ht="21" x14ac:dyDescent="0.25">
      <c r="A10" s="30"/>
      <c r="B10" s="31" t="s">
        <v>140</v>
      </c>
      <c r="C10" s="26" t="s">
        <v>85</v>
      </c>
      <c r="D10" s="62">
        <v>229291</v>
      </c>
      <c r="E10" s="88">
        <v>96267</v>
      </c>
      <c r="F10" s="69">
        <v>229291</v>
      </c>
      <c r="G10" s="97"/>
      <c r="H10" s="97"/>
    </row>
    <row r="11" spans="1:8" ht="21" x14ac:dyDescent="0.25">
      <c r="A11" s="30"/>
      <c r="B11" s="31" t="s">
        <v>141</v>
      </c>
      <c r="C11" s="26" t="s">
        <v>86</v>
      </c>
      <c r="D11" s="62">
        <v>16500000</v>
      </c>
      <c r="E11" s="88">
        <v>4790317</v>
      </c>
      <c r="F11" s="69">
        <v>16500000</v>
      </c>
      <c r="G11" s="97"/>
      <c r="H11" s="97"/>
    </row>
    <row r="12" spans="1:8" ht="52.5" x14ac:dyDescent="0.25">
      <c r="A12" s="30">
        <v>3</v>
      </c>
      <c r="B12" s="32" t="s">
        <v>162</v>
      </c>
      <c r="C12" s="26" t="s">
        <v>7</v>
      </c>
      <c r="D12" s="62">
        <v>82500000</v>
      </c>
      <c r="E12" s="88">
        <v>19338708</v>
      </c>
      <c r="F12" s="69">
        <v>82500000</v>
      </c>
      <c r="G12" s="97"/>
      <c r="H12" s="97"/>
    </row>
    <row r="13" spans="1:8" ht="21" x14ac:dyDescent="0.25">
      <c r="A13" s="30"/>
      <c r="B13" s="26" t="s">
        <v>163</v>
      </c>
      <c r="C13" s="26" t="s">
        <v>87</v>
      </c>
      <c r="D13" s="62">
        <v>49500000</v>
      </c>
      <c r="E13" s="88">
        <v>14370966</v>
      </c>
      <c r="F13" s="69">
        <v>49500000</v>
      </c>
      <c r="G13" s="97"/>
      <c r="H13" s="97"/>
    </row>
    <row r="14" spans="1:8" ht="42" x14ac:dyDescent="0.25">
      <c r="A14" s="30"/>
      <c r="B14" s="26" t="s">
        <v>164</v>
      </c>
      <c r="C14" s="26" t="s">
        <v>88</v>
      </c>
      <c r="D14" s="62">
        <v>33000000</v>
      </c>
      <c r="E14" s="88">
        <v>4967742</v>
      </c>
      <c r="F14" s="69">
        <v>33000000</v>
      </c>
      <c r="G14" s="97"/>
      <c r="H14" s="97"/>
    </row>
    <row r="15" spans="1:8" ht="21" x14ac:dyDescent="0.25">
      <c r="A15" s="30">
        <v>4</v>
      </c>
      <c r="B15" s="26" t="s">
        <v>165</v>
      </c>
      <c r="C15" s="26" t="s">
        <v>8</v>
      </c>
      <c r="D15" s="88"/>
      <c r="E15" s="88"/>
      <c r="F15" s="88"/>
      <c r="G15" s="97"/>
      <c r="H15" s="97"/>
    </row>
    <row r="16" spans="1:8" ht="52.5" x14ac:dyDescent="0.25">
      <c r="A16" s="30">
        <v>5</v>
      </c>
      <c r="B16" s="26" t="s">
        <v>166</v>
      </c>
      <c r="C16" s="26" t="s">
        <v>9</v>
      </c>
      <c r="D16" s="62">
        <v>45000000</v>
      </c>
      <c r="E16" s="88">
        <v>13064517</v>
      </c>
      <c r="F16" s="69">
        <v>45000000</v>
      </c>
      <c r="G16" s="97"/>
      <c r="H16" s="97"/>
    </row>
    <row r="17" spans="1:8" ht="105" x14ac:dyDescent="0.25">
      <c r="A17" s="30">
        <v>6</v>
      </c>
      <c r="B17" s="32" t="s">
        <v>167</v>
      </c>
      <c r="C17" s="26" t="s">
        <v>10</v>
      </c>
      <c r="D17" s="88"/>
      <c r="E17" s="88"/>
      <c r="F17" s="88"/>
      <c r="G17" s="97"/>
      <c r="H17" s="97"/>
    </row>
    <row r="18" spans="1:8" ht="21" x14ac:dyDescent="0.25">
      <c r="A18" s="30">
        <v>7</v>
      </c>
      <c r="B18" s="26" t="s">
        <v>168</v>
      </c>
      <c r="C18" s="26" t="s">
        <v>11</v>
      </c>
      <c r="D18" s="62">
        <v>16615090</v>
      </c>
      <c r="E18" s="88">
        <v>12110421</v>
      </c>
      <c r="F18" s="69">
        <v>16615090</v>
      </c>
      <c r="G18" s="97"/>
      <c r="H18" s="97"/>
    </row>
    <row r="19" spans="1:8" ht="21" x14ac:dyDescent="0.25">
      <c r="A19" s="30"/>
      <c r="B19" s="26" t="s">
        <v>142</v>
      </c>
      <c r="C19" s="26" t="s">
        <v>89</v>
      </c>
      <c r="D19" s="62">
        <v>12130312</v>
      </c>
      <c r="E19" s="88">
        <v>6651196</v>
      </c>
      <c r="F19" s="69">
        <v>12130312</v>
      </c>
      <c r="G19" s="97"/>
      <c r="H19" s="97"/>
    </row>
    <row r="20" spans="1:8" ht="21" x14ac:dyDescent="0.25">
      <c r="A20" s="30"/>
      <c r="B20" s="26" t="s">
        <v>143</v>
      </c>
      <c r="C20" s="26" t="s">
        <v>90</v>
      </c>
      <c r="D20" s="62">
        <v>4484778</v>
      </c>
      <c r="E20" s="88">
        <v>5459225</v>
      </c>
      <c r="F20" s="69">
        <v>4484778</v>
      </c>
      <c r="G20" s="97"/>
      <c r="H20" s="97"/>
    </row>
    <row r="21" spans="1:8" ht="21" x14ac:dyDescent="0.25">
      <c r="A21" s="30">
        <v>8</v>
      </c>
      <c r="B21" s="26" t="s">
        <v>169</v>
      </c>
      <c r="C21" s="26" t="s">
        <v>12</v>
      </c>
      <c r="D21" s="62">
        <v>2932259</v>
      </c>
      <c r="E21" s="88">
        <v>5169400</v>
      </c>
      <c r="F21" s="69">
        <v>2932259</v>
      </c>
      <c r="G21" s="97"/>
      <c r="H21" s="97"/>
    </row>
    <row r="22" spans="1:8" ht="21" x14ac:dyDescent="0.25">
      <c r="A22" s="30"/>
      <c r="B22" s="26" t="s">
        <v>144</v>
      </c>
      <c r="C22" s="26" t="s">
        <v>91</v>
      </c>
      <c r="D22" s="62">
        <v>466511</v>
      </c>
      <c r="E22" s="88">
        <v>169400</v>
      </c>
      <c r="F22" s="69">
        <v>466511</v>
      </c>
      <c r="G22" s="97"/>
      <c r="H22" s="97"/>
    </row>
    <row r="23" spans="1:8" ht="21" x14ac:dyDescent="0.25">
      <c r="A23" s="30"/>
      <c r="B23" s="26" t="s">
        <v>170</v>
      </c>
      <c r="C23" s="26" t="s">
        <v>92</v>
      </c>
      <c r="D23" s="62">
        <v>2465748</v>
      </c>
      <c r="E23" s="88">
        <v>5000000</v>
      </c>
      <c r="F23" s="69">
        <v>2465748</v>
      </c>
      <c r="G23" s="97"/>
      <c r="H23" s="97"/>
    </row>
    <row r="24" spans="1:8" ht="21" x14ac:dyDescent="0.25">
      <c r="A24" s="30"/>
      <c r="B24" s="26" t="s">
        <v>145</v>
      </c>
      <c r="C24" s="26" t="s">
        <v>93</v>
      </c>
      <c r="D24" s="88"/>
      <c r="E24" s="88"/>
      <c r="F24" s="88"/>
      <c r="G24" s="97"/>
      <c r="H24" s="97"/>
    </row>
    <row r="25" spans="1:8" ht="21" x14ac:dyDescent="0.25">
      <c r="A25" s="30" t="s">
        <v>38</v>
      </c>
      <c r="B25" s="25" t="s">
        <v>171</v>
      </c>
      <c r="C25" s="26" t="s">
        <v>13</v>
      </c>
      <c r="D25" s="68">
        <v>548119110</v>
      </c>
      <c r="E25" s="89">
        <v>22649572</v>
      </c>
      <c r="F25" s="68">
        <v>548119110</v>
      </c>
      <c r="G25" s="97"/>
      <c r="H25" s="97"/>
    </row>
    <row r="26" spans="1:8" ht="21" x14ac:dyDescent="0.25">
      <c r="A26" s="30" t="s">
        <v>40</v>
      </c>
      <c r="B26" s="25" t="s">
        <v>172</v>
      </c>
      <c r="C26" s="26" t="s">
        <v>14</v>
      </c>
      <c r="D26" s="68">
        <v>161384249</v>
      </c>
      <c r="E26" s="89">
        <v>319529373</v>
      </c>
      <c r="F26" s="68">
        <v>161384249</v>
      </c>
      <c r="G26" s="97"/>
      <c r="H26" s="97"/>
    </row>
    <row r="27" spans="1:8" ht="21" x14ac:dyDescent="0.25">
      <c r="A27" s="30">
        <v>1</v>
      </c>
      <c r="B27" s="26" t="s">
        <v>173</v>
      </c>
      <c r="C27" s="26" t="s">
        <v>15</v>
      </c>
      <c r="D27" s="62">
        <v>104707585</v>
      </c>
      <c r="E27" s="88">
        <v>68634237</v>
      </c>
      <c r="F27" s="69">
        <v>104707585</v>
      </c>
      <c r="G27" s="97"/>
      <c r="H27" s="97"/>
    </row>
    <row r="28" spans="1:8" ht="21" x14ac:dyDescent="0.25">
      <c r="A28" s="30">
        <v>2</v>
      </c>
      <c r="B28" s="26" t="s">
        <v>174</v>
      </c>
      <c r="C28" s="26" t="s">
        <v>16</v>
      </c>
      <c r="D28" s="62">
        <v>56676664</v>
      </c>
      <c r="E28" s="88">
        <v>250895136</v>
      </c>
      <c r="F28" s="69">
        <v>56676664</v>
      </c>
      <c r="G28" s="97"/>
      <c r="H28" s="97"/>
    </row>
    <row r="29" spans="1:8" ht="42" x14ac:dyDescent="0.25">
      <c r="A29" s="30" t="s">
        <v>150</v>
      </c>
      <c r="B29" s="25" t="s">
        <v>175</v>
      </c>
      <c r="C29" s="26" t="s">
        <v>17</v>
      </c>
      <c r="D29" s="68">
        <v>709503359</v>
      </c>
      <c r="E29" s="89">
        <v>342178945</v>
      </c>
      <c r="F29" s="68">
        <v>709503359</v>
      </c>
      <c r="G29" s="97"/>
      <c r="H29" s="97"/>
    </row>
    <row r="30" spans="1:8" ht="21" x14ac:dyDescent="0.25">
      <c r="A30" s="30" t="s">
        <v>151</v>
      </c>
      <c r="B30" s="25" t="s">
        <v>176</v>
      </c>
      <c r="C30" s="26" t="s">
        <v>18</v>
      </c>
      <c r="D30" s="68">
        <v>30333298945</v>
      </c>
      <c r="E30" s="89"/>
      <c r="F30" s="68">
        <v>30333298945</v>
      </c>
      <c r="G30" s="97"/>
      <c r="H30" s="97"/>
    </row>
    <row r="31" spans="1:8" ht="31.5" x14ac:dyDescent="0.25">
      <c r="A31" s="30" t="s">
        <v>152</v>
      </c>
      <c r="B31" s="25" t="s">
        <v>177</v>
      </c>
      <c r="C31" s="26" t="s">
        <v>19</v>
      </c>
      <c r="D31" s="68">
        <v>13594431764</v>
      </c>
      <c r="E31" s="89">
        <v>-19766701055</v>
      </c>
      <c r="F31" s="68">
        <v>13594431764</v>
      </c>
      <c r="G31" s="97"/>
      <c r="H31" s="97"/>
    </row>
    <row r="32" spans="1:8" x14ac:dyDescent="0.25">
      <c r="A32" s="30"/>
      <c r="B32" s="26" t="s">
        <v>178</v>
      </c>
      <c r="C32" s="26" t="s">
        <v>107</v>
      </c>
      <c r="D32" s="62"/>
      <c r="E32" s="88"/>
      <c r="F32" s="62"/>
      <c r="G32" s="97"/>
      <c r="H32" s="97"/>
    </row>
    <row r="33" spans="1:8" ht="42" x14ac:dyDescent="0.25">
      <c r="A33" s="30">
        <v>1</v>
      </c>
      <c r="B33" s="26" t="s">
        <v>179</v>
      </c>
      <c r="C33" s="26" t="s">
        <v>108</v>
      </c>
      <c r="D33" s="70">
        <v>709503359</v>
      </c>
      <c r="E33" s="88">
        <v>342178945</v>
      </c>
      <c r="F33" s="69">
        <v>709503359</v>
      </c>
      <c r="G33" s="97"/>
      <c r="H33" s="97"/>
    </row>
    <row r="34" spans="1:8" ht="42" x14ac:dyDescent="0.25">
      <c r="A34" s="30">
        <v>2</v>
      </c>
      <c r="B34" s="26" t="s">
        <v>180</v>
      </c>
      <c r="C34" s="26" t="s">
        <v>109</v>
      </c>
      <c r="D34" s="88"/>
      <c r="E34" s="88"/>
      <c r="F34" s="88"/>
      <c r="G34" s="97"/>
      <c r="H34" s="97"/>
    </row>
    <row r="35" spans="1:8" ht="42" x14ac:dyDescent="0.25">
      <c r="A35" s="30">
        <v>3</v>
      </c>
      <c r="B35" s="26" t="s">
        <v>181</v>
      </c>
      <c r="C35" s="26" t="s">
        <v>110</v>
      </c>
      <c r="D35" s="88">
        <v>91779686278</v>
      </c>
      <c r="E35" s="88"/>
      <c r="F35" s="88">
        <v>91779686278</v>
      </c>
      <c r="G35" s="97"/>
      <c r="H35" s="97"/>
    </row>
    <row r="36" spans="1:8" ht="31.5" x14ac:dyDescent="0.25">
      <c r="A36" s="30">
        <v>4</v>
      </c>
      <c r="B36" s="26" t="s">
        <v>182</v>
      </c>
      <c r="C36" s="26" t="s">
        <v>111</v>
      </c>
      <c r="D36" s="71">
        <v>-78894757873</v>
      </c>
      <c r="E36" s="88">
        <v>-20108880000</v>
      </c>
      <c r="F36" s="62">
        <v>-78894757873</v>
      </c>
      <c r="G36" s="97"/>
      <c r="H36" s="97"/>
    </row>
    <row r="37" spans="1:8" ht="21" x14ac:dyDescent="0.25">
      <c r="A37" s="30" t="s">
        <v>153</v>
      </c>
      <c r="B37" s="25" t="s">
        <v>183</v>
      </c>
      <c r="C37" s="26" t="s">
        <v>20</v>
      </c>
      <c r="D37" s="68">
        <v>43927730709</v>
      </c>
      <c r="E37" s="89">
        <v>30333298945</v>
      </c>
      <c r="F37" s="68">
        <v>43927730709</v>
      </c>
      <c r="G37" s="97"/>
      <c r="H37" s="97"/>
    </row>
    <row r="38" spans="1:8" ht="31.5" x14ac:dyDescent="0.25">
      <c r="A38" s="30" t="s">
        <v>154</v>
      </c>
      <c r="B38" s="25" t="s">
        <v>184</v>
      </c>
      <c r="C38" s="26" t="s">
        <v>112</v>
      </c>
      <c r="D38" s="89"/>
      <c r="E38" s="89"/>
      <c r="F38" s="89"/>
      <c r="G38" s="97"/>
      <c r="H38" s="97"/>
    </row>
    <row r="39" spans="1:8" ht="31.5" x14ac:dyDescent="0.25">
      <c r="A39" s="30"/>
      <c r="B39" s="26" t="s">
        <v>185</v>
      </c>
      <c r="C39" s="26" t="s">
        <v>113</v>
      </c>
      <c r="D39" s="62"/>
      <c r="E39" s="88"/>
      <c r="F39" s="88"/>
      <c r="G39" s="97"/>
      <c r="H39" s="97"/>
    </row>
    <row r="40" spans="1:8" x14ac:dyDescent="0.25">
      <c r="A40" s="44"/>
      <c r="B40" s="44"/>
      <c r="C40" s="44"/>
      <c r="D40" s="44"/>
      <c r="E40" s="44"/>
      <c r="F40" s="44"/>
    </row>
  </sheetData>
  <conditionalFormatting sqref="A1048575:F1048576 A1:F1">
    <cfRule type="expression" dxfId="19" priority="14">
      <formula>#REF!=1</formula>
    </cfRule>
  </conditionalFormatting>
  <conditionalFormatting sqref="A1:F1048574">
    <cfRule type="expression" dxfId="18" priority="13">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workbookViewId="0">
      <selection activeCell="F12" sqref="F12"/>
    </sheetView>
  </sheetViews>
  <sheetFormatPr defaultRowHeight="10.5" x14ac:dyDescent="0.25"/>
  <cols>
    <col min="1" max="1" width="4.5703125" style="77" customWidth="1"/>
    <col min="2" max="2" width="37.5703125" style="77" customWidth="1"/>
    <col min="3" max="3" width="7" style="77" bestFit="1" customWidth="1"/>
    <col min="4" max="4" width="16.28515625" style="77" bestFit="1" customWidth="1"/>
    <col min="5" max="5" width="13.42578125" style="77" bestFit="1" customWidth="1"/>
    <col min="6" max="6" width="18.42578125" style="77" customWidth="1"/>
    <col min="7" max="7" width="18.7109375" style="81" customWidth="1"/>
    <col min="8" max="8" width="16.85546875" style="77" bestFit="1" customWidth="1"/>
    <col min="9" max="9" width="12.140625" style="77" bestFit="1" customWidth="1"/>
    <col min="10" max="10" width="18" style="77" bestFit="1" customWidth="1"/>
    <col min="11" max="11" width="16.28515625" style="77" bestFit="1" customWidth="1"/>
    <col min="12" max="15" width="9.140625" style="77"/>
    <col min="16" max="16" width="11.5703125" style="77" bestFit="1" customWidth="1"/>
    <col min="17" max="16384" width="9.140625" style="77"/>
  </cols>
  <sheetData>
    <row r="1" spans="1:18" ht="52.5" x14ac:dyDescent="0.25">
      <c r="A1" s="42" t="s">
        <v>238</v>
      </c>
      <c r="B1" s="42" t="s">
        <v>244</v>
      </c>
      <c r="C1" s="42" t="s">
        <v>148</v>
      </c>
      <c r="D1" s="42" t="s">
        <v>267</v>
      </c>
      <c r="E1" s="42" t="s">
        <v>268</v>
      </c>
      <c r="F1" s="42" t="s">
        <v>269</v>
      </c>
      <c r="G1" s="54" t="s">
        <v>270</v>
      </c>
    </row>
    <row r="2" spans="1:18" ht="21" x14ac:dyDescent="0.25">
      <c r="A2" s="78" t="s">
        <v>37</v>
      </c>
      <c r="B2" s="34" t="s">
        <v>245</v>
      </c>
      <c r="C2" s="34">
        <v>2246</v>
      </c>
      <c r="D2" s="66"/>
      <c r="E2" s="66"/>
      <c r="F2" s="90"/>
      <c r="G2" s="79"/>
    </row>
    <row r="3" spans="1:18" ht="21" x14ac:dyDescent="0.25">
      <c r="A3" s="78"/>
      <c r="B3" s="34" t="s">
        <v>246</v>
      </c>
      <c r="C3" s="34">
        <v>2247</v>
      </c>
      <c r="D3" s="43"/>
      <c r="E3" s="43"/>
      <c r="F3" s="88"/>
      <c r="G3" s="53"/>
    </row>
    <row r="4" spans="1:18" ht="21" x14ac:dyDescent="0.25">
      <c r="A4" s="78" t="s">
        <v>239</v>
      </c>
      <c r="B4" s="34" t="s">
        <v>247</v>
      </c>
      <c r="C4" s="34">
        <v>2248</v>
      </c>
      <c r="D4" s="66"/>
      <c r="E4" s="66"/>
      <c r="F4" s="90"/>
      <c r="G4" s="53"/>
    </row>
    <row r="5" spans="1:18" ht="21" x14ac:dyDescent="0.25">
      <c r="A5" s="78"/>
      <c r="B5" s="35" t="s">
        <v>246</v>
      </c>
      <c r="C5" s="35">
        <v>2249</v>
      </c>
      <c r="D5" s="66"/>
      <c r="E5" s="66"/>
      <c r="F5" s="88"/>
      <c r="G5" s="53"/>
    </row>
    <row r="6" spans="1:18" ht="21" x14ac:dyDescent="0.25">
      <c r="A6" s="78"/>
      <c r="B6" s="34" t="s">
        <v>248</v>
      </c>
      <c r="C6" s="34">
        <v>2250</v>
      </c>
      <c r="D6" s="66"/>
      <c r="E6" s="66"/>
      <c r="F6" s="88"/>
      <c r="G6" s="53"/>
    </row>
    <row r="7" spans="1:18" ht="21" x14ac:dyDescent="0.25">
      <c r="A7" s="78" t="s">
        <v>38</v>
      </c>
      <c r="B7" s="34" t="s">
        <v>249</v>
      </c>
      <c r="C7" s="34">
        <v>2251</v>
      </c>
      <c r="D7" s="66"/>
      <c r="E7" s="66"/>
      <c r="F7" s="90"/>
      <c r="G7" s="53"/>
    </row>
    <row r="8" spans="1:18" ht="19.5" customHeight="1" x14ac:dyDescent="0.25">
      <c r="A8" s="78" t="s">
        <v>240</v>
      </c>
      <c r="B8" s="98" t="s">
        <v>306</v>
      </c>
      <c r="C8" s="65">
        <v>2251.1</v>
      </c>
      <c r="D8" s="90">
        <v>11760</v>
      </c>
      <c r="E8" s="90">
        <v>100411</v>
      </c>
      <c r="F8" s="90">
        <v>1180836418</v>
      </c>
      <c r="G8" s="79">
        <v>2.63E-2</v>
      </c>
      <c r="N8" s="99"/>
      <c r="O8" s="99"/>
      <c r="P8" s="99"/>
      <c r="Q8" s="99"/>
      <c r="R8" s="99"/>
    </row>
    <row r="9" spans="1:18" ht="20.25" customHeight="1" x14ac:dyDescent="0.25">
      <c r="A9" s="78">
        <v>2</v>
      </c>
      <c r="B9" s="98" t="s">
        <v>307</v>
      </c>
      <c r="C9" s="65">
        <v>2251.1999999999998</v>
      </c>
      <c r="D9" s="90">
        <v>80161</v>
      </c>
      <c r="E9" s="90">
        <v>100443</v>
      </c>
      <c r="F9" s="90">
        <v>8051645792</v>
      </c>
      <c r="G9" s="79">
        <v>0.17960000000000001</v>
      </c>
      <c r="N9" s="99"/>
      <c r="O9" s="99"/>
      <c r="P9" s="99"/>
      <c r="Q9" s="99"/>
      <c r="R9" s="99"/>
    </row>
    <row r="10" spans="1:18" ht="20.25" customHeight="1" x14ac:dyDescent="0.25">
      <c r="A10" s="78">
        <v>3</v>
      </c>
      <c r="B10" s="98" t="s">
        <v>308</v>
      </c>
      <c r="C10" s="65">
        <v>2251.3000000000002</v>
      </c>
      <c r="D10" s="90">
        <v>48766</v>
      </c>
      <c r="E10" s="90">
        <v>101052</v>
      </c>
      <c r="F10" s="90">
        <v>4927889153</v>
      </c>
      <c r="G10" s="79">
        <v>0.1099</v>
      </c>
      <c r="N10" s="99"/>
      <c r="O10" s="99"/>
      <c r="P10" s="99"/>
      <c r="Q10" s="99"/>
      <c r="R10" s="99"/>
    </row>
    <row r="11" spans="1:18" ht="20.25" customHeight="1" x14ac:dyDescent="0.25">
      <c r="A11" s="78">
        <v>4</v>
      </c>
      <c r="B11" s="98" t="s">
        <v>309</v>
      </c>
      <c r="C11" s="65">
        <v>2251.4</v>
      </c>
      <c r="D11" s="90">
        <v>75133</v>
      </c>
      <c r="E11" s="90">
        <v>100948</v>
      </c>
      <c r="F11" s="90">
        <v>7584534349</v>
      </c>
      <c r="G11" s="79">
        <v>0.1691</v>
      </c>
      <c r="N11" s="99"/>
      <c r="O11" s="99"/>
      <c r="P11" s="99"/>
      <c r="Q11" s="99"/>
      <c r="R11" s="99"/>
    </row>
    <row r="12" spans="1:18" ht="20.25" customHeight="1" x14ac:dyDescent="0.25">
      <c r="A12" s="78">
        <v>5</v>
      </c>
      <c r="B12" s="98" t="s">
        <v>310</v>
      </c>
      <c r="C12" s="65">
        <v>2251.5</v>
      </c>
      <c r="D12" s="90">
        <v>50000</v>
      </c>
      <c r="E12" s="90">
        <v>101277</v>
      </c>
      <c r="F12" s="90">
        <v>5063848000</v>
      </c>
      <c r="G12" s="79">
        <v>0.1129</v>
      </c>
      <c r="N12" s="99"/>
      <c r="O12" s="99"/>
      <c r="P12" s="99"/>
      <c r="Q12" s="99"/>
      <c r="R12" s="99"/>
    </row>
    <row r="13" spans="1:18" ht="20.25" customHeight="1" x14ac:dyDescent="0.25">
      <c r="A13" s="78">
        <v>6</v>
      </c>
      <c r="B13" s="98" t="s">
        <v>311</v>
      </c>
      <c r="C13" s="65">
        <v>2251.6</v>
      </c>
      <c r="D13" s="90">
        <v>90000</v>
      </c>
      <c r="E13" s="90">
        <v>99992</v>
      </c>
      <c r="F13" s="90">
        <v>8999252100</v>
      </c>
      <c r="G13" s="79">
        <v>0.20069999999999999</v>
      </c>
      <c r="N13" s="99"/>
      <c r="O13" s="99"/>
      <c r="P13" s="99"/>
      <c r="Q13" s="99"/>
      <c r="R13" s="99"/>
    </row>
    <row r="14" spans="1:18" ht="19.5" customHeight="1" x14ac:dyDescent="0.25">
      <c r="A14" s="78">
        <v>7</v>
      </c>
      <c r="B14" s="98" t="s">
        <v>312</v>
      </c>
      <c r="C14" s="65">
        <v>2251.6999999999998</v>
      </c>
      <c r="D14" s="90">
        <v>371</v>
      </c>
      <c r="E14" s="90">
        <v>102204</v>
      </c>
      <c r="F14" s="90">
        <v>37917717</v>
      </c>
      <c r="G14" s="79">
        <v>8.0000000000000004E-4</v>
      </c>
      <c r="N14" s="99"/>
      <c r="O14" s="99"/>
      <c r="P14" s="99"/>
      <c r="Q14" s="99"/>
      <c r="R14" s="99"/>
    </row>
    <row r="15" spans="1:18" ht="20.25" customHeight="1" x14ac:dyDescent="0.25">
      <c r="A15" s="78">
        <v>8</v>
      </c>
      <c r="B15" s="98" t="s">
        <v>313</v>
      </c>
      <c r="C15" s="65">
        <v>2251.8000000000002</v>
      </c>
      <c r="D15" s="90">
        <v>54000</v>
      </c>
      <c r="E15" s="90">
        <v>101752</v>
      </c>
      <c r="F15" s="90">
        <v>5494592340</v>
      </c>
      <c r="G15" s="79">
        <v>0.1225</v>
      </c>
      <c r="N15" s="99"/>
      <c r="O15" s="99"/>
      <c r="P15" s="99"/>
      <c r="Q15" s="99"/>
      <c r="R15" s="99"/>
    </row>
    <row r="16" spans="1:18" ht="20.25" customHeight="1" x14ac:dyDescent="0.25">
      <c r="A16" s="78">
        <v>9</v>
      </c>
      <c r="B16" s="98" t="s">
        <v>314</v>
      </c>
      <c r="C16" s="65">
        <v>2251.9</v>
      </c>
      <c r="D16" s="90">
        <v>4500</v>
      </c>
      <c r="E16" s="90">
        <v>100031</v>
      </c>
      <c r="F16" s="90">
        <v>450137565</v>
      </c>
      <c r="G16" s="79">
        <v>0.01</v>
      </c>
      <c r="N16" s="99"/>
      <c r="O16" s="99"/>
      <c r="P16" s="99"/>
      <c r="Q16" s="99"/>
      <c r="R16" s="99"/>
    </row>
    <row r="17" spans="1:18" ht="21" x14ac:dyDescent="0.25">
      <c r="A17" s="78"/>
      <c r="B17" s="34" t="s">
        <v>246</v>
      </c>
      <c r="C17" s="34">
        <v>2252</v>
      </c>
      <c r="D17" s="43">
        <v>414691</v>
      </c>
      <c r="E17" s="89"/>
      <c r="F17" s="91">
        <v>41790653434</v>
      </c>
      <c r="G17" s="80">
        <v>0.93200000000000005</v>
      </c>
      <c r="N17" s="99"/>
      <c r="O17" s="99"/>
      <c r="P17" s="99"/>
      <c r="Q17" s="99"/>
      <c r="R17" s="99"/>
    </row>
    <row r="18" spans="1:18" ht="21" x14ac:dyDescent="0.25">
      <c r="A18" s="78" t="s">
        <v>241</v>
      </c>
      <c r="B18" s="34" t="s">
        <v>250</v>
      </c>
      <c r="C18" s="34">
        <v>2253</v>
      </c>
      <c r="D18" s="66"/>
      <c r="E18" s="66"/>
      <c r="F18" s="90"/>
      <c r="G18" s="53"/>
      <c r="N18" s="99"/>
      <c r="O18" s="99"/>
      <c r="P18" s="99"/>
      <c r="Q18" s="99"/>
      <c r="R18" s="99"/>
    </row>
    <row r="19" spans="1:18" ht="21" x14ac:dyDescent="0.25">
      <c r="A19" s="78" t="s">
        <v>240</v>
      </c>
      <c r="B19" s="35" t="s">
        <v>251</v>
      </c>
      <c r="C19" s="35">
        <v>2253.1</v>
      </c>
      <c r="D19" s="66"/>
      <c r="E19" s="66"/>
      <c r="F19" s="88"/>
      <c r="G19" s="53"/>
      <c r="N19" s="99"/>
      <c r="O19" s="99"/>
      <c r="P19" s="99"/>
      <c r="Q19" s="99"/>
      <c r="R19" s="99"/>
    </row>
    <row r="20" spans="1:18" ht="21" x14ac:dyDescent="0.25">
      <c r="A20" s="78"/>
      <c r="B20" s="34" t="s">
        <v>246</v>
      </c>
      <c r="C20" s="34">
        <v>2254</v>
      </c>
      <c r="D20" s="66"/>
      <c r="E20" s="66"/>
      <c r="F20" s="88"/>
      <c r="G20" s="53"/>
      <c r="N20" s="99"/>
      <c r="O20" s="99"/>
      <c r="P20" s="99"/>
      <c r="Q20" s="99"/>
      <c r="R20" s="99"/>
    </row>
    <row r="21" spans="1:18" ht="21" x14ac:dyDescent="0.25">
      <c r="A21" s="78"/>
      <c r="B21" s="34" t="s">
        <v>252</v>
      </c>
      <c r="C21" s="34">
        <v>2255</v>
      </c>
      <c r="D21" s="43">
        <v>414691</v>
      </c>
      <c r="E21" s="89"/>
      <c r="F21" s="91">
        <v>41790653434</v>
      </c>
      <c r="G21" s="80">
        <v>0.93200000000000005</v>
      </c>
      <c r="N21" s="99"/>
      <c r="O21" s="99"/>
      <c r="P21" s="99"/>
      <c r="Q21" s="99"/>
      <c r="R21" s="99"/>
    </row>
    <row r="22" spans="1:18" ht="21" x14ac:dyDescent="0.25">
      <c r="A22" s="78" t="s">
        <v>242</v>
      </c>
      <c r="B22" s="34" t="s">
        <v>222</v>
      </c>
      <c r="C22" s="34">
        <v>2256</v>
      </c>
      <c r="D22" s="66"/>
      <c r="E22" s="66"/>
      <c r="F22" s="90"/>
      <c r="G22" s="53"/>
      <c r="N22" s="99"/>
      <c r="O22" s="99"/>
      <c r="P22" s="99"/>
      <c r="Q22" s="99"/>
      <c r="R22" s="99"/>
    </row>
    <row r="23" spans="1:18" ht="21" x14ac:dyDescent="0.25">
      <c r="A23" s="78">
        <v>1</v>
      </c>
      <c r="B23" s="35" t="s">
        <v>302</v>
      </c>
      <c r="C23" s="35">
        <v>2256.1</v>
      </c>
      <c r="D23" s="66"/>
      <c r="E23" s="66"/>
      <c r="F23" s="90">
        <v>1167885599</v>
      </c>
      <c r="G23" s="79">
        <v>2.5999999999999999E-2</v>
      </c>
      <c r="N23" s="99"/>
      <c r="O23" s="99"/>
      <c r="P23" s="99"/>
      <c r="Q23" s="99"/>
      <c r="R23" s="99"/>
    </row>
    <row r="24" spans="1:18" ht="21" x14ac:dyDescent="0.25">
      <c r="A24" s="78">
        <v>2</v>
      </c>
      <c r="B24" s="35" t="s">
        <v>253</v>
      </c>
      <c r="C24" s="35">
        <v>2256.1999999999998</v>
      </c>
      <c r="D24" s="66"/>
      <c r="E24" s="66"/>
      <c r="F24" s="88"/>
      <c r="G24" s="79"/>
      <c r="N24" s="99"/>
      <c r="O24" s="99"/>
      <c r="P24" s="99"/>
      <c r="Q24" s="99"/>
      <c r="R24" s="99"/>
    </row>
    <row r="25" spans="1:18" ht="21" x14ac:dyDescent="0.25">
      <c r="A25" s="78">
        <v>3</v>
      </c>
      <c r="B25" s="35" t="s">
        <v>254</v>
      </c>
      <c r="C25" s="35">
        <v>2256.3000000000002</v>
      </c>
      <c r="D25" s="66"/>
      <c r="E25" s="66"/>
      <c r="F25" s="88"/>
      <c r="G25" s="53"/>
      <c r="N25" s="99"/>
      <c r="O25" s="99"/>
      <c r="P25" s="99"/>
      <c r="Q25" s="99"/>
      <c r="R25" s="99"/>
    </row>
    <row r="26" spans="1:18" ht="21" x14ac:dyDescent="0.25">
      <c r="A26" s="78">
        <v>4</v>
      </c>
      <c r="B26" s="35" t="s">
        <v>255</v>
      </c>
      <c r="C26" s="35">
        <v>2256.4</v>
      </c>
      <c r="D26" s="66"/>
      <c r="E26" s="66"/>
      <c r="F26" s="90">
        <v>1242000</v>
      </c>
      <c r="G26" s="76">
        <v>0</v>
      </c>
      <c r="N26" s="99"/>
      <c r="O26" s="99"/>
      <c r="P26" s="99"/>
      <c r="Q26" s="99"/>
      <c r="R26" s="99"/>
    </row>
    <row r="27" spans="1:18" ht="24" customHeight="1" x14ac:dyDescent="0.25">
      <c r="A27" s="78">
        <v>5</v>
      </c>
      <c r="B27" s="35" t="s">
        <v>256</v>
      </c>
      <c r="C27" s="35">
        <v>2256.5</v>
      </c>
      <c r="D27" s="66"/>
      <c r="E27" s="66"/>
      <c r="F27" s="88"/>
      <c r="G27" s="53"/>
      <c r="N27" s="99"/>
      <c r="O27" s="99"/>
      <c r="P27" s="99"/>
      <c r="Q27" s="99"/>
      <c r="R27" s="99"/>
    </row>
    <row r="28" spans="1:18" ht="21" x14ac:dyDescent="0.25">
      <c r="A28" s="78">
        <v>6</v>
      </c>
      <c r="B28" s="35" t="s">
        <v>257</v>
      </c>
      <c r="C28" s="35">
        <v>2256.6</v>
      </c>
      <c r="D28" s="66"/>
      <c r="E28" s="66"/>
      <c r="F28" s="88"/>
      <c r="G28" s="53"/>
      <c r="N28" s="99"/>
      <c r="O28" s="99"/>
      <c r="P28" s="99"/>
      <c r="Q28" s="99"/>
      <c r="R28" s="99"/>
    </row>
    <row r="29" spans="1:18" ht="21" x14ac:dyDescent="0.25">
      <c r="A29" s="78">
        <v>7</v>
      </c>
      <c r="B29" s="35" t="s">
        <v>258</v>
      </c>
      <c r="C29" s="35">
        <v>2256.6999999999998</v>
      </c>
      <c r="D29" s="66"/>
      <c r="E29" s="66"/>
      <c r="F29" s="88"/>
      <c r="G29" s="53"/>
      <c r="N29" s="99"/>
      <c r="O29" s="99"/>
      <c r="P29" s="99"/>
      <c r="Q29" s="99"/>
      <c r="R29" s="99"/>
    </row>
    <row r="30" spans="1:18" ht="21" x14ac:dyDescent="0.25">
      <c r="A30" s="78">
        <v>8</v>
      </c>
      <c r="B30" s="35" t="s">
        <v>259</v>
      </c>
      <c r="C30" s="35">
        <v>2256.8000000000002</v>
      </c>
      <c r="D30" s="66"/>
      <c r="E30" s="66"/>
      <c r="F30" s="88"/>
      <c r="G30" s="53"/>
      <c r="N30" s="99"/>
      <c r="O30" s="99"/>
      <c r="P30" s="99"/>
      <c r="Q30" s="99"/>
      <c r="R30" s="99"/>
    </row>
    <row r="31" spans="1:18" ht="21" x14ac:dyDescent="0.25">
      <c r="A31" s="78">
        <v>9</v>
      </c>
      <c r="B31" s="35" t="s">
        <v>260</v>
      </c>
      <c r="C31" s="35">
        <v>2256.9</v>
      </c>
      <c r="D31" s="66"/>
      <c r="E31" s="66"/>
      <c r="F31" s="88"/>
      <c r="G31" s="53"/>
      <c r="N31" s="99"/>
      <c r="O31" s="99"/>
      <c r="P31" s="99"/>
      <c r="Q31" s="99"/>
      <c r="R31" s="99"/>
    </row>
    <row r="32" spans="1:18" ht="21" x14ac:dyDescent="0.25">
      <c r="A32" s="78"/>
      <c r="B32" s="34" t="s">
        <v>246</v>
      </c>
      <c r="C32" s="34">
        <v>2257</v>
      </c>
      <c r="D32" s="43"/>
      <c r="E32" s="43"/>
      <c r="F32" s="91">
        <v>1169127599</v>
      </c>
      <c r="G32" s="80">
        <v>2.6100000000000002E-2</v>
      </c>
      <c r="N32" s="99"/>
      <c r="O32" s="99"/>
      <c r="P32" s="99"/>
      <c r="Q32" s="99"/>
      <c r="R32" s="99"/>
    </row>
    <row r="33" spans="1:18" ht="21" x14ac:dyDescent="0.25">
      <c r="A33" s="78" t="s">
        <v>243</v>
      </c>
      <c r="B33" s="34" t="s">
        <v>261</v>
      </c>
      <c r="C33" s="34">
        <v>2258</v>
      </c>
      <c r="D33" s="66"/>
      <c r="E33" s="66"/>
      <c r="F33" s="90"/>
      <c r="G33" s="53"/>
      <c r="N33" s="99"/>
      <c r="O33" s="99"/>
      <c r="P33" s="99"/>
      <c r="Q33" s="99"/>
      <c r="R33" s="99"/>
    </row>
    <row r="34" spans="1:18" ht="21" x14ac:dyDescent="0.25">
      <c r="A34" s="78">
        <v>1</v>
      </c>
      <c r="B34" s="35" t="s">
        <v>262</v>
      </c>
      <c r="C34" s="35">
        <v>2259</v>
      </c>
      <c r="D34" s="66"/>
      <c r="E34" s="66"/>
      <c r="F34" s="90">
        <v>1173621441</v>
      </c>
      <c r="G34" s="79">
        <v>2.6200000000000001E-2</v>
      </c>
      <c r="N34" s="99"/>
      <c r="O34" s="99"/>
      <c r="P34" s="99"/>
      <c r="Q34" s="99"/>
      <c r="R34" s="99"/>
    </row>
    <row r="35" spans="1:18" ht="21" x14ac:dyDescent="0.25">
      <c r="A35" s="78">
        <v>1.1000000000000001</v>
      </c>
      <c r="B35" s="35" t="s">
        <v>263</v>
      </c>
      <c r="C35" s="35">
        <v>2259.1</v>
      </c>
      <c r="D35" s="66"/>
      <c r="E35" s="66"/>
      <c r="F35" s="88"/>
      <c r="G35" s="53"/>
      <c r="N35" s="99"/>
      <c r="O35" s="99"/>
      <c r="P35" s="99"/>
      <c r="Q35" s="99"/>
      <c r="R35" s="99"/>
    </row>
    <row r="36" spans="1:18" ht="21" x14ac:dyDescent="0.25">
      <c r="A36" s="78">
        <v>1.2</v>
      </c>
      <c r="B36" s="35" t="s">
        <v>264</v>
      </c>
      <c r="C36" s="35">
        <v>2259.1999999999998</v>
      </c>
      <c r="D36" s="66"/>
      <c r="E36" s="66"/>
      <c r="F36" s="88">
        <v>708471331</v>
      </c>
      <c r="G36" s="53">
        <v>1.5800000000000002E-2</v>
      </c>
      <c r="N36" s="99"/>
      <c r="O36" s="99"/>
      <c r="P36" s="99"/>
      <c r="Q36" s="99"/>
      <c r="R36" s="99"/>
    </row>
    <row r="37" spans="1:18" ht="21" x14ac:dyDescent="0.25">
      <c r="A37" s="78">
        <v>2</v>
      </c>
      <c r="B37" s="35" t="s">
        <v>259</v>
      </c>
      <c r="C37" s="35">
        <v>2260</v>
      </c>
      <c r="D37" s="66"/>
      <c r="E37" s="66"/>
      <c r="F37" s="88"/>
      <c r="G37" s="53"/>
      <c r="N37" s="99"/>
      <c r="O37" s="99"/>
      <c r="P37" s="99"/>
      <c r="Q37" s="99"/>
      <c r="R37" s="99"/>
    </row>
    <row r="38" spans="1:18" ht="21" x14ac:dyDescent="0.25">
      <c r="A38" s="78">
        <v>3</v>
      </c>
      <c r="B38" s="35" t="s">
        <v>265</v>
      </c>
      <c r="C38" s="35">
        <v>2261</v>
      </c>
      <c r="D38" s="66"/>
      <c r="E38" s="66"/>
      <c r="F38" s="88"/>
      <c r="G38" s="53"/>
      <c r="N38" s="99"/>
      <c r="O38" s="99"/>
      <c r="P38" s="99"/>
      <c r="Q38" s="99"/>
      <c r="R38" s="99"/>
    </row>
    <row r="39" spans="1:18" ht="21" x14ac:dyDescent="0.25">
      <c r="A39" s="78">
        <v>4</v>
      </c>
      <c r="B39" s="34" t="s">
        <v>246</v>
      </c>
      <c r="C39" s="34">
        <v>2262</v>
      </c>
      <c r="D39" s="43"/>
      <c r="E39" s="43"/>
      <c r="F39" s="91">
        <v>1882092772</v>
      </c>
      <c r="G39" s="80">
        <v>4.2000000000000003E-2</v>
      </c>
      <c r="N39" s="99"/>
      <c r="O39" s="99"/>
      <c r="P39" s="99"/>
      <c r="Q39" s="99"/>
      <c r="R39" s="99"/>
    </row>
    <row r="40" spans="1:18" ht="21" x14ac:dyDescent="0.25">
      <c r="A40" s="78" t="s">
        <v>152</v>
      </c>
      <c r="B40" s="34" t="s">
        <v>266</v>
      </c>
      <c r="C40" s="34">
        <v>2263</v>
      </c>
      <c r="D40" s="43"/>
      <c r="E40" s="89"/>
      <c r="F40" s="91">
        <v>44841873805</v>
      </c>
      <c r="G40" s="80">
        <v>1</v>
      </c>
      <c r="N40" s="99"/>
      <c r="O40" s="99"/>
      <c r="P40" s="99"/>
      <c r="Q40" s="99"/>
      <c r="R40" s="99"/>
    </row>
    <row r="41" spans="1:18" x14ac:dyDescent="0.25">
      <c r="A41" s="40"/>
      <c r="B41" s="40"/>
      <c r="C41" s="40"/>
      <c r="D41" s="41"/>
      <c r="E41" s="41"/>
      <c r="F41" s="41"/>
      <c r="G41" s="55"/>
    </row>
  </sheetData>
  <conditionalFormatting sqref="F33 F3 F5:F6">
    <cfRule type="expression" dxfId="17" priority="16">
      <formula>#REF!=1</formula>
    </cfRule>
  </conditionalFormatting>
  <conditionalFormatting sqref="E17">
    <cfRule type="expression" dxfId="16" priority="15">
      <formula>#REF!=1</formula>
    </cfRule>
  </conditionalFormatting>
  <conditionalFormatting sqref="E21">
    <cfRule type="expression" dxfId="15" priority="14">
      <formula>#REF!=1</formula>
    </cfRule>
  </conditionalFormatting>
  <conditionalFormatting sqref="E40">
    <cfRule type="expression" dxfId="14" priority="7">
      <formula>#REF!=1</formula>
    </cfRule>
  </conditionalFormatting>
  <conditionalFormatting sqref="F19:F20">
    <cfRule type="expression" dxfId="13" priority="4">
      <formula>#REF!=1</formula>
    </cfRule>
  </conditionalFormatting>
  <conditionalFormatting sqref="F24:F25">
    <cfRule type="expression" dxfId="12" priority="3">
      <formula>#REF!=1</formula>
    </cfRule>
  </conditionalFormatting>
  <conditionalFormatting sqref="F27:F31">
    <cfRule type="expression" dxfId="11" priority="2">
      <formula>#REF!=1</formula>
    </cfRule>
  </conditionalFormatting>
  <conditionalFormatting sqref="F35:F38">
    <cfRule type="expression" dxfId="10" priority="1">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topLeftCell="A13" workbookViewId="0">
      <selection activeCell="E14" sqref="E14"/>
    </sheetView>
  </sheetViews>
  <sheetFormatPr defaultRowHeight="11.25" x14ac:dyDescent="0.2"/>
  <cols>
    <col min="1" max="1" width="8.140625" style="33" bestFit="1" customWidth="1"/>
    <col min="2" max="2" width="49.28515625" style="33" bestFit="1" customWidth="1"/>
    <col min="3" max="3" width="10.28515625" style="33" bestFit="1" customWidth="1"/>
    <col min="4" max="4" width="16.5703125" style="39" customWidth="1"/>
    <col min="5" max="5" width="16.85546875" style="39" customWidth="1"/>
    <col min="6" max="6" width="16.85546875" style="113" customWidth="1"/>
    <col min="7" max="9" width="16.85546875" style="39" customWidth="1"/>
    <col min="10" max="10" width="11.85546875" style="33" customWidth="1"/>
    <col min="11" max="11" width="9.140625" style="33"/>
    <col min="12" max="12" width="11.140625" style="33" bestFit="1" customWidth="1"/>
    <col min="13" max="14" width="14.7109375" style="33" customWidth="1"/>
    <col min="15" max="15" width="9.140625" style="139"/>
    <col min="16" max="17" width="14.85546875" style="33" customWidth="1"/>
    <col min="18" max="18" width="16.5703125" style="113" bestFit="1" customWidth="1"/>
    <col min="19" max="19" width="9.140625" style="116"/>
    <col min="20" max="20" width="12.5703125" style="116" bestFit="1" customWidth="1"/>
    <col min="21" max="16384" width="9.140625" style="33"/>
  </cols>
  <sheetData>
    <row r="1" spans="1:20" s="47" customFormat="1" ht="21" x14ac:dyDescent="0.2">
      <c r="A1" s="45" t="s">
        <v>238</v>
      </c>
      <c r="B1" s="45" t="s">
        <v>271</v>
      </c>
      <c r="C1" s="45" t="s">
        <v>272</v>
      </c>
      <c r="D1" s="46" t="s">
        <v>316</v>
      </c>
      <c r="E1" s="46" t="s">
        <v>322</v>
      </c>
      <c r="F1" s="109"/>
      <c r="G1" s="101"/>
      <c r="H1" s="102">
        <v>365</v>
      </c>
      <c r="I1" s="102">
        <v>90</v>
      </c>
      <c r="O1" s="138"/>
      <c r="R1" s="113"/>
      <c r="S1" s="115"/>
      <c r="T1" s="115"/>
    </row>
    <row r="2" spans="1:20" ht="22.5" x14ac:dyDescent="0.2">
      <c r="A2" s="36" t="s">
        <v>37</v>
      </c>
      <c r="B2" s="37" t="s">
        <v>273</v>
      </c>
      <c r="C2" s="37" t="s">
        <v>114</v>
      </c>
      <c r="D2" s="61"/>
      <c r="E2" s="61"/>
      <c r="F2" s="110"/>
      <c r="G2" s="127" t="s">
        <v>325</v>
      </c>
      <c r="H2" s="127" t="s">
        <v>326</v>
      </c>
    </row>
    <row r="3" spans="1:20" ht="31.5" x14ac:dyDescent="0.2">
      <c r="A3" s="36">
        <v>1</v>
      </c>
      <c r="B3" s="37" t="s">
        <v>274</v>
      </c>
      <c r="C3" s="37" t="s">
        <v>115</v>
      </c>
      <c r="D3" s="120">
        <f>+H3</f>
        <v>1.5002628065160267E-2</v>
      </c>
      <c r="E3" s="58">
        <v>1.45398912306859E-2</v>
      </c>
      <c r="F3" s="111">
        <f>+'BCKetQuaHoatDong_06028 '!D7</f>
        <v>158337045</v>
      </c>
      <c r="G3" s="103">
        <f t="shared" ref="G3:G8" si="0">+F3/$R$69*$H$1/$I$1</f>
        <v>1.485509559671927E-2</v>
      </c>
      <c r="H3" s="103">
        <f t="shared" ref="H3:H8" si="1">+F3/$Q$69*$H$1/$I$1</f>
        <v>1.5002628065160267E-2</v>
      </c>
      <c r="I3" s="108"/>
      <c r="K3" s="57"/>
      <c r="O3" s="140"/>
      <c r="P3" s="117"/>
      <c r="Q3" s="125" t="s">
        <v>324</v>
      </c>
      <c r="R3" s="126" t="s">
        <v>323</v>
      </c>
      <c r="S3" s="118"/>
      <c r="T3" s="118"/>
    </row>
    <row r="4" spans="1:20" ht="31.5" x14ac:dyDescent="0.2">
      <c r="A4" s="36">
        <v>2</v>
      </c>
      <c r="B4" s="37" t="s">
        <v>275</v>
      </c>
      <c r="C4" s="37" t="s">
        <v>116</v>
      </c>
      <c r="D4" s="120">
        <f t="shared" ref="D4:D9" si="2">+H4</f>
        <v>7.270193873938023E-3</v>
      </c>
      <c r="E4" s="58">
        <v>6.7082533208945071E-3</v>
      </c>
      <c r="F4" s="111">
        <f>+'BCKetQuaHoatDong_06028 '!D8</f>
        <v>76729291</v>
      </c>
      <c r="G4" s="103">
        <f t="shared" si="0"/>
        <v>7.1987004233500232E-3</v>
      </c>
      <c r="H4" s="103">
        <f t="shared" si="1"/>
        <v>7.270193873938023E-3</v>
      </c>
      <c r="I4" s="108"/>
      <c r="J4" s="56"/>
      <c r="K4" s="57"/>
      <c r="O4" s="140">
        <v>43467</v>
      </c>
      <c r="P4" s="117">
        <v>2</v>
      </c>
      <c r="Q4" s="117">
        <f t="shared" ref="Q4:Q35" si="3">+R4*P4</f>
        <v>60607870058</v>
      </c>
      <c r="R4" s="113">
        <v>30303935029</v>
      </c>
    </row>
    <row r="5" spans="1:20" ht="63" x14ac:dyDescent="0.2">
      <c r="A5" s="36">
        <v>3</v>
      </c>
      <c r="B5" s="38" t="s">
        <v>276</v>
      </c>
      <c r="C5" s="37" t="s">
        <v>117</v>
      </c>
      <c r="D5" s="120">
        <f t="shared" si="2"/>
        <v>7.8169755875873645E-3</v>
      </c>
      <c r="E5" s="58">
        <v>5.8158939386674059E-3</v>
      </c>
      <c r="F5" s="111">
        <f>+'BCKetQuaHoatDong_06028 '!D12</f>
        <v>82500000</v>
      </c>
      <c r="G5" s="103">
        <f t="shared" si="0"/>
        <v>7.74010520866636E-3</v>
      </c>
      <c r="H5" s="103">
        <f t="shared" si="1"/>
        <v>7.8169755875873645E-3</v>
      </c>
      <c r="I5" s="108"/>
      <c r="J5" s="56"/>
      <c r="K5" s="114"/>
      <c r="O5" s="140">
        <v>43468</v>
      </c>
      <c r="P5" s="117">
        <f t="shared" ref="P5:P36" si="4">+O5-O4</f>
        <v>1</v>
      </c>
      <c r="Q5" s="117">
        <f t="shared" si="3"/>
        <v>30327122210</v>
      </c>
      <c r="R5" s="113">
        <v>30327122210</v>
      </c>
    </row>
    <row r="6" spans="1:20" ht="31.5" x14ac:dyDescent="0.2">
      <c r="A6" s="36">
        <v>4</v>
      </c>
      <c r="B6" s="37" t="s">
        <v>277</v>
      </c>
      <c r="C6" s="37" t="s">
        <v>118</v>
      </c>
      <c r="D6" s="120">
        <f t="shared" si="2"/>
        <v>0</v>
      </c>
      <c r="E6" s="58">
        <v>0</v>
      </c>
      <c r="F6" s="111">
        <f>+'BCKetQuaHoatDong_06028 '!D15</f>
        <v>0</v>
      </c>
      <c r="G6" s="103">
        <f t="shared" si="0"/>
        <v>0</v>
      </c>
      <c r="H6" s="103">
        <f t="shared" si="1"/>
        <v>0</v>
      </c>
      <c r="I6" s="108"/>
      <c r="J6" s="56"/>
      <c r="K6" s="57"/>
      <c r="O6" s="140">
        <v>43471</v>
      </c>
      <c r="P6" s="117">
        <f t="shared" si="4"/>
        <v>3</v>
      </c>
      <c r="Q6" s="117">
        <f t="shared" si="3"/>
        <v>91015661715</v>
      </c>
      <c r="R6" s="113">
        <v>30338553905</v>
      </c>
    </row>
    <row r="7" spans="1:20" ht="63" x14ac:dyDescent="0.2">
      <c r="A7" s="36">
        <v>5</v>
      </c>
      <c r="B7" s="38" t="s">
        <v>278</v>
      </c>
      <c r="C7" s="37" t="s">
        <v>119</v>
      </c>
      <c r="D7" s="120">
        <f t="shared" si="2"/>
        <v>4.2638048659567451E-3</v>
      </c>
      <c r="E7" s="58">
        <v>3.9290031801461241E-3</v>
      </c>
      <c r="F7" s="111">
        <f>+'BCKetQuaHoatDong_06028 '!D16</f>
        <v>45000000</v>
      </c>
      <c r="G7" s="103">
        <f t="shared" si="0"/>
        <v>4.2218755683634691E-3</v>
      </c>
      <c r="H7" s="103">
        <f t="shared" si="1"/>
        <v>4.2638048659567451E-3</v>
      </c>
      <c r="I7" s="108"/>
      <c r="K7" s="57"/>
      <c r="O7" s="140">
        <v>43472</v>
      </c>
      <c r="P7" s="117">
        <f t="shared" si="4"/>
        <v>1</v>
      </c>
      <c r="Q7" s="117">
        <f t="shared" si="3"/>
        <v>30300725627</v>
      </c>
      <c r="R7" s="113">
        <v>30300725627</v>
      </c>
    </row>
    <row r="8" spans="1:20" ht="21" x14ac:dyDescent="0.2">
      <c r="A8" s="36">
        <v>6</v>
      </c>
      <c r="B8" s="37" t="s">
        <v>279</v>
      </c>
      <c r="C8" s="37" t="s">
        <v>120</v>
      </c>
      <c r="D8" s="120">
        <f t="shared" si="2"/>
        <v>3.6205737543370281E-2</v>
      </c>
      <c r="E8" s="58">
        <v>3.61897490313592E-2</v>
      </c>
      <c r="F8" s="111">
        <f>+'BCKetQuaHoatDong_06028 '!D6</f>
        <v>382113685</v>
      </c>
      <c r="G8" s="103">
        <f t="shared" si="0"/>
        <v>3.5849698467529653E-2</v>
      </c>
      <c r="H8" s="103">
        <f t="shared" si="1"/>
        <v>3.6205737543370281E-2</v>
      </c>
      <c r="I8" s="108"/>
      <c r="K8" s="57"/>
      <c r="O8" s="140">
        <v>43473</v>
      </c>
      <c r="P8" s="117">
        <f t="shared" si="4"/>
        <v>1</v>
      </c>
      <c r="Q8" s="117">
        <f t="shared" si="3"/>
        <v>30273087552</v>
      </c>
      <c r="R8" s="113">
        <v>30273087552</v>
      </c>
    </row>
    <row r="9" spans="1:20" ht="52.5" x14ac:dyDescent="0.2">
      <c r="A9" s="36">
        <v>7</v>
      </c>
      <c r="B9" s="38" t="s">
        <v>280</v>
      </c>
      <c r="C9" s="37" t="s">
        <v>121</v>
      </c>
      <c r="D9" s="120">
        <f t="shared" si="2"/>
        <v>1.8008299749087384</v>
      </c>
      <c r="E9" s="51">
        <v>8.2067315070822442</v>
      </c>
      <c r="F9" s="112"/>
      <c r="G9" s="104">
        <f>+(M9+M10)/2/R69*H1/I1</f>
        <v>1.7831210181654995</v>
      </c>
      <c r="H9" s="103">
        <f>+(M9+M10)/2/Q69*H1/I1</f>
        <v>1.8008299749087384</v>
      </c>
      <c r="I9" s="108"/>
      <c r="J9" s="56"/>
      <c r="K9" s="57"/>
      <c r="L9" s="123" t="s">
        <v>317</v>
      </c>
      <c r="M9" s="113">
        <v>25945154656</v>
      </c>
      <c r="N9" s="121"/>
      <c r="O9" s="140">
        <v>43474</v>
      </c>
      <c r="P9" s="117">
        <f t="shared" si="4"/>
        <v>1</v>
      </c>
      <c r="Q9" s="117">
        <f t="shared" si="3"/>
        <v>30329441163</v>
      </c>
      <c r="R9" s="113">
        <v>30329441163</v>
      </c>
    </row>
    <row r="10" spans="1:20" ht="21" x14ac:dyDescent="0.2">
      <c r="A10" s="36" t="s">
        <v>39</v>
      </c>
      <c r="B10" s="37" t="s">
        <v>281</v>
      </c>
      <c r="C10" s="37" t="s">
        <v>122</v>
      </c>
      <c r="D10" s="58"/>
      <c r="E10" s="58"/>
      <c r="F10" s="111"/>
      <c r="G10" s="103"/>
      <c r="H10" s="103"/>
      <c r="I10" s="108"/>
      <c r="J10" s="57"/>
      <c r="L10" s="33" t="s">
        <v>318</v>
      </c>
      <c r="M10" s="113">
        <v>12066598423</v>
      </c>
      <c r="N10" s="113"/>
      <c r="O10" s="140">
        <v>43475</v>
      </c>
      <c r="P10" s="117">
        <f t="shared" si="4"/>
        <v>1</v>
      </c>
      <c r="Q10" s="117">
        <f t="shared" si="3"/>
        <v>30339842970</v>
      </c>
      <c r="R10" s="113">
        <v>30339842970</v>
      </c>
    </row>
    <row r="11" spans="1:20" ht="21" x14ac:dyDescent="0.2">
      <c r="A11" s="148">
        <v>1</v>
      </c>
      <c r="B11" s="37" t="s">
        <v>282</v>
      </c>
      <c r="C11" s="37" t="s">
        <v>123</v>
      </c>
      <c r="D11" s="149">
        <v>30100000000</v>
      </c>
      <c r="E11" s="149">
        <v>50100000000</v>
      </c>
      <c r="F11" s="111"/>
      <c r="G11" s="105"/>
      <c r="H11" s="103"/>
      <c r="I11" s="108"/>
      <c r="L11" s="33" t="s">
        <v>319</v>
      </c>
      <c r="M11" s="122">
        <f>M9+M10</f>
        <v>38011753079</v>
      </c>
      <c r="N11" s="122"/>
      <c r="O11" s="140">
        <v>43478</v>
      </c>
      <c r="P11" s="117">
        <f t="shared" si="4"/>
        <v>3</v>
      </c>
      <c r="Q11" s="117">
        <f t="shared" si="3"/>
        <v>91033376757</v>
      </c>
      <c r="R11" s="113">
        <v>30344458919</v>
      </c>
      <c r="S11" s="118"/>
      <c r="T11" s="118"/>
    </row>
    <row r="12" spans="1:20" ht="31.5" x14ac:dyDescent="0.2">
      <c r="A12" s="148"/>
      <c r="B12" s="37" t="s">
        <v>283</v>
      </c>
      <c r="C12" s="37" t="s">
        <v>124</v>
      </c>
      <c r="D12" s="149">
        <v>30100000000</v>
      </c>
      <c r="E12" s="149">
        <v>50100000000</v>
      </c>
      <c r="F12" s="111"/>
      <c r="G12" s="105"/>
      <c r="H12" s="103"/>
      <c r="I12" s="108"/>
      <c r="O12" s="140">
        <v>43479</v>
      </c>
      <c r="P12" s="117">
        <f t="shared" si="4"/>
        <v>1</v>
      </c>
      <c r="Q12" s="117">
        <f t="shared" si="3"/>
        <v>30359968924</v>
      </c>
      <c r="R12" s="113">
        <v>30359968924</v>
      </c>
    </row>
    <row r="13" spans="1:20" ht="31.5" x14ac:dyDescent="0.2">
      <c r="A13" s="148"/>
      <c r="B13" s="37" t="s">
        <v>284</v>
      </c>
      <c r="C13" s="37" t="s">
        <v>125</v>
      </c>
      <c r="D13" s="149">
        <v>3010000</v>
      </c>
      <c r="E13" s="150">
        <v>5010000</v>
      </c>
      <c r="F13" s="112"/>
      <c r="G13" s="106"/>
      <c r="H13" s="103"/>
      <c r="I13" s="108"/>
      <c r="O13" s="140">
        <v>43480</v>
      </c>
      <c r="P13" s="117">
        <f t="shared" si="4"/>
        <v>1</v>
      </c>
      <c r="Q13" s="117">
        <f t="shared" si="3"/>
        <v>31732729442</v>
      </c>
      <c r="R13" s="113">
        <v>31732729442</v>
      </c>
    </row>
    <row r="14" spans="1:20" ht="21" x14ac:dyDescent="0.2">
      <c r="A14" s="148">
        <v>2</v>
      </c>
      <c r="B14" s="37" t="s">
        <v>285</v>
      </c>
      <c r="C14" s="37" t="s">
        <v>126</v>
      </c>
      <c r="D14" s="150">
        <v>12811978100</v>
      </c>
      <c r="E14" s="150">
        <v>-20000000000</v>
      </c>
      <c r="F14" s="112"/>
      <c r="G14" s="107"/>
      <c r="H14" s="103"/>
      <c r="I14" s="108"/>
      <c r="O14" s="140">
        <v>43481</v>
      </c>
      <c r="P14" s="117">
        <f t="shared" si="4"/>
        <v>1</v>
      </c>
      <c r="Q14" s="117">
        <f t="shared" si="3"/>
        <v>34140873479</v>
      </c>
      <c r="R14" s="113">
        <v>34140873479</v>
      </c>
    </row>
    <row r="15" spans="1:20" ht="21" x14ac:dyDescent="0.2">
      <c r="A15" s="148"/>
      <c r="B15" s="37" t="s">
        <v>286</v>
      </c>
      <c r="C15" s="37" t="s">
        <v>127</v>
      </c>
      <c r="D15" s="149">
        <v>9018654.9499999993</v>
      </c>
      <c r="E15" s="149"/>
      <c r="F15" s="111"/>
      <c r="G15" s="108"/>
      <c r="H15" s="103"/>
      <c r="I15" s="108"/>
      <c r="O15" s="140">
        <v>43482</v>
      </c>
      <c r="P15" s="117">
        <f t="shared" si="4"/>
        <v>1</v>
      </c>
      <c r="Q15" s="117">
        <f t="shared" si="3"/>
        <v>35468792933</v>
      </c>
      <c r="R15" s="113">
        <v>35468792933</v>
      </c>
    </row>
    <row r="16" spans="1:20" ht="21" x14ac:dyDescent="0.2">
      <c r="A16" s="148"/>
      <c r="B16" s="37" t="s">
        <v>287</v>
      </c>
      <c r="C16" s="37" t="s">
        <v>128</v>
      </c>
      <c r="D16" s="149">
        <v>90186549500</v>
      </c>
      <c r="E16" s="150"/>
      <c r="F16" s="112"/>
      <c r="G16" s="107"/>
      <c r="H16" s="103"/>
      <c r="I16" s="108"/>
      <c r="O16" s="140">
        <v>43485</v>
      </c>
      <c r="P16" s="117">
        <f t="shared" si="4"/>
        <v>3</v>
      </c>
      <c r="Q16" s="117">
        <f t="shared" si="3"/>
        <v>106528812750</v>
      </c>
      <c r="R16" s="113">
        <v>35509604250</v>
      </c>
    </row>
    <row r="17" spans="1:20" ht="21" x14ac:dyDescent="0.2">
      <c r="A17" s="148"/>
      <c r="B17" s="37" t="s">
        <v>288</v>
      </c>
      <c r="C17" s="37" t="s">
        <v>129</v>
      </c>
      <c r="D17" s="150">
        <v>7737457.1399999997</v>
      </c>
      <c r="E17" s="150">
        <v>2000000</v>
      </c>
      <c r="F17" s="112"/>
      <c r="G17" s="106"/>
      <c r="H17" s="103"/>
      <c r="I17" s="108"/>
      <c r="O17" s="140">
        <v>43486</v>
      </c>
      <c r="P17" s="117">
        <f t="shared" si="4"/>
        <v>1</v>
      </c>
      <c r="Q17" s="117">
        <f t="shared" si="3"/>
        <v>36886435100</v>
      </c>
      <c r="R17" s="113">
        <v>36886435100</v>
      </c>
    </row>
    <row r="18" spans="1:20" ht="31.5" x14ac:dyDescent="0.2">
      <c r="A18" s="148"/>
      <c r="B18" s="37" t="s">
        <v>289</v>
      </c>
      <c r="C18" s="37" t="s">
        <v>130</v>
      </c>
      <c r="D18" s="150">
        <v>77374571400</v>
      </c>
      <c r="E18" s="150">
        <v>20000000000</v>
      </c>
      <c r="F18" s="112"/>
      <c r="G18" s="107"/>
      <c r="H18" s="103"/>
      <c r="I18" s="108"/>
      <c r="O18" s="140">
        <v>43487</v>
      </c>
      <c r="P18" s="117">
        <f t="shared" si="4"/>
        <v>1</v>
      </c>
      <c r="Q18" s="117">
        <f t="shared" si="3"/>
        <v>37168517969</v>
      </c>
      <c r="R18" s="113">
        <v>37168517969</v>
      </c>
    </row>
    <row r="19" spans="1:20" ht="21" x14ac:dyDescent="0.2">
      <c r="A19" s="148">
        <v>3</v>
      </c>
      <c r="B19" s="37" t="s">
        <v>290</v>
      </c>
      <c r="C19" s="37" t="s">
        <v>131</v>
      </c>
      <c r="D19" s="149">
        <v>42911978100</v>
      </c>
      <c r="E19" s="149">
        <v>30100000000</v>
      </c>
      <c r="F19" s="111"/>
      <c r="G19" s="105"/>
      <c r="H19" s="103"/>
      <c r="I19" s="108"/>
      <c r="O19" s="140">
        <v>43488</v>
      </c>
      <c r="P19" s="117">
        <f t="shared" si="4"/>
        <v>1</v>
      </c>
      <c r="Q19" s="117">
        <f t="shared" si="3"/>
        <v>37512141085</v>
      </c>
      <c r="R19" s="113">
        <v>37512141085</v>
      </c>
      <c r="S19" s="118"/>
      <c r="T19" s="118"/>
    </row>
    <row r="20" spans="1:20" ht="21" x14ac:dyDescent="0.2">
      <c r="A20" s="148"/>
      <c r="B20" s="37" t="s">
        <v>291</v>
      </c>
      <c r="C20" s="37" t="s">
        <v>132</v>
      </c>
      <c r="D20" s="149">
        <v>42911978100</v>
      </c>
      <c r="E20" s="149">
        <v>30100000000</v>
      </c>
      <c r="F20" s="111"/>
      <c r="G20" s="105"/>
      <c r="H20" s="103"/>
      <c r="I20" s="108"/>
      <c r="O20" s="140">
        <v>43489</v>
      </c>
      <c r="P20" s="117">
        <f t="shared" si="4"/>
        <v>1</v>
      </c>
      <c r="Q20" s="117">
        <f t="shared" si="3"/>
        <v>37437091600</v>
      </c>
      <c r="R20" s="113">
        <v>37437091600</v>
      </c>
      <c r="S20" s="118"/>
      <c r="T20" s="118"/>
    </row>
    <row r="21" spans="1:20" ht="31.5" x14ac:dyDescent="0.2">
      <c r="A21" s="148"/>
      <c r="B21" s="37" t="s">
        <v>292</v>
      </c>
      <c r="C21" s="37" t="s">
        <v>133</v>
      </c>
      <c r="D21" s="149">
        <v>4291197.8099999996</v>
      </c>
      <c r="E21" s="150">
        <v>3010000</v>
      </c>
      <c r="F21" s="112"/>
      <c r="G21" s="105"/>
      <c r="H21" s="103"/>
      <c r="I21" s="108"/>
      <c r="O21" s="140">
        <v>43492</v>
      </c>
      <c r="P21" s="117">
        <f t="shared" si="4"/>
        <v>3</v>
      </c>
      <c r="Q21" s="117">
        <f t="shared" si="3"/>
        <v>112180196730</v>
      </c>
      <c r="R21" s="113">
        <v>37393398910</v>
      </c>
    </row>
    <row r="22" spans="1:20" ht="42" x14ac:dyDescent="0.2">
      <c r="A22" s="36">
        <v>4</v>
      </c>
      <c r="B22" s="37" t="s">
        <v>293</v>
      </c>
      <c r="C22" s="37" t="s">
        <v>134</v>
      </c>
      <c r="D22" s="128">
        <v>0</v>
      </c>
      <c r="E22" s="51">
        <v>0</v>
      </c>
      <c r="F22" s="112"/>
      <c r="G22" s="105"/>
      <c r="H22" s="103"/>
      <c r="I22" s="108"/>
      <c r="O22" s="140">
        <v>43493</v>
      </c>
      <c r="P22" s="117">
        <f t="shared" si="4"/>
        <v>1</v>
      </c>
      <c r="Q22" s="117">
        <f t="shared" si="3"/>
        <v>37242271446</v>
      </c>
      <c r="R22" s="113">
        <v>37242271446</v>
      </c>
    </row>
    <row r="23" spans="1:20" ht="21" x14ac:dyDescent="0.2">
      <c r="A23" s="36">
        <v>5</v>
      </c>
      <c r="B23" s="37" t="s">
        <v>294</v>
      </c>
      <c r="C23" s="37" t="s">
        <v>135</v>
      </c>
      <c r="D23" s="128">
        <v>0.94469999999999998</v>
      </c>
      <c r="E23" s="51">
        <v>0.99697674418604654</v>
      </c>
      <c r="F23" s="112"/>
      <c r="G23" s="105"/>
      <c r="H23" s="103"/>
      <c r="I23" s="108"/>
      <c r="O23" s="140">
        <v>43494</v>
      </c>
      <c r="P23" s="117">
        <f t="shared" si="4"/>
        <v>1</v>
      </c>
      <c r="Q23" s="117">
        <f t="shared" si="3"/>
        <v>37497675889</v>
      </c>
      <c r="R23" s="113">
        <v>37497675889</v>
      </c>
    </row>
    <row r="24" spans="1:20" ht="21" x14ac:dyDescent="0.2">
      <c r="A24" s="36">
        <v>6</v>
      </c>
      <c r="B24" s="37" t="s">
        <v>295</v>
      </c>
      <c r="C24" s="37" t="s">
        <v>136</v>
      </c>
      <c r="D24" s="128">
        <v>0</v>
      </c>
      <c r="E24" s="52">
        <v>0</v>
      </c>
      <c r="F24" s="112"/>
      <c r="G24" s="105"/>
      <c r="H24" s="103"/>
      <c r="I24" s="108"/>
      <c r="O24" s="140">
        <v>43495</v>
      </c>
      <c r="P24" s="117">
        <f t="shared" si="4"/>
        <v>1</v>
      </c>
      <c r="Q24" s="117">
        <f t="shared" si="3"/>
        <v>37713654505</v>
      </c>
      <c r="R24" s="113">
        <v>37713654505</v>
      </c>
    </row>
    <row r="25" spans="1:20" ht="21" x14ac:dyDescent="0.2">
      <c r="A25" s="36">
        <v>7</v>
      </c>
      <c r="B25" s="37" t="s">
        <v>296</v>
      </c>
      <c r="C25" s="37" t="s">
        <v>137</v>
      </c>
      <c r="D25" s="129">
        <v>218</v>
      </c>
      <c r="E25" s="48">
        <v>101</v>
      </c>
      <c r="F25" s="111"/>
      <c r="G25" s="105"/>
      <c r="H25" s="103"/>
      <c r="I25" s="108"/>
      <c r="O25" s="140">
        <v>43496</v>
      </c>
      <c r="P25" s="117">
        <f t="shared" si="4"/>
        <v>1</v>
      </c>
      <c r="Q25" s="117">
        <f t="shared" si="3"/>
        <v>37577579351</v>
      </c>
      <c r="R25" s="113">
        <v>37577579351</v>
      </c>
    </row>
    <row r="26" spans="1:20" ht="21" x14ac:dyDescent="0.2">
      <c r="A26" s="36">
        <v>8</v>
      </c>
      <c r="B26" s="37" t="s">
        <v>297</v>
      </c>
      <c r="C26" s="37" t="s">
        <v>138</v>
      </c>
      <c r="D26" s="48">
        <f>BCTaiSan_06027!D42</f>
        <v>10236.700000000001</v>
      </c>
      <c r="E26" s="92">
        <v>10077.5</v>
      </c>
      <c r="F26" s="110"/>
      <c r="G26" s="105"/>
      <c r="H26" s="103"/>
      <c r="I26" s="108"/>
      <c r="O26" s="140">
        <v>43499</v>
      </c>
      <c r="P26" s="117">
        <f t="shared" si="4"/>
        <v>3</v>
      </c>
      <c r="Q26" s="117">
        <f t="shared" si="3"/>
        <v>112541949609</v>
      </c>
      <c r="R26" s="119">
        <v>37513983203</v>
      </c>
    </row>
    <row r="27" spans="1:20" x14ac:dyDescent="0.2">
      <c r="O27" s="141">
        <v>43506</v>
      </c>
      <c r="P27" s="117">
        <f t="shared" si="4"/>
        <v>7</v>
      </c>
      <c r="Q27" s="117">
        <f t="shared" si="3"/>
        <v>262875932262.63599</v>
      </c>
      <c r="R27" s="113">
        <v>37553704608.947998</v>
      </c>
    </row>
    <row r="28" spans="1:20" x14ac:dyDescent="0.2">
      <c r="O28" s="141">
        <v>43507</v>
      </c>
      <c r="P28" s="117">
        <f t="shared" si="4"/>
        <v>1</v>
      </c>
      <c r="Q28" s="117">
        <f t="shared" si="3"/>
        <v>37463403094</v>
      </c>
      <c r="R28" s="113">
        <v>37463403094</v>
      </c>
    </row>
    <row r="29" spans="1:20" x14ac:dyDescent="0.2">
      <c r="B29" s="130"/>
      <c r="C29" s="130"/>
      <c r="D29" s="131"/>
      <c r="E29" s="132"/>
      <c r="F29" s="133"/>
      <c r="O29" s="141">
        <v>43508</v>
      </c>
      <c r="P29" s="117">
        <f t="shared" si="4"/>
        <v>1</v>
      </c>
      <c r="Q29" s="117">
        <f t="shared" si="3"/>
        <v>37315328823</v>
      </c>
      <c r="R29" s="113">
        <v>37315328823</v>
      </c>
    </row>
    <row r="30" spans="1:20" x14ac:dyDescent="0.2">
      <c r="B30" s="134"/>
      <c r="C30" s="134"/>
      <c r="D30" s="105"/>
      <c r="E30" s="132"/>
      <c r="F30" s="133"/>
      <c r="O30" s="141">
        <v>43509</v>
      </c>
      <c r="P30" s="117">
        <f t="shared" si="4"/>
        <v>1</v>
      </c>
      <c r="Q30" s="117">
        <f t="shared" si="3"/>
        <v>37888079456</v>
      </c>
      <c r="R30" s="113">
        <v>37888079456</v>
      </c>
    </row>
    <row r="31" spans="1:20" x14ac:dyDescent="0.2">
      <c r="B31" s="134"/>
      <c r="C31" s="134"/>
      <c r="D31" s="105"/>
      <c r="E31" s="132"/>
      <c r="F31" s="133"/>
      <c r="O31" s="141">
        <v>43510</v>
      </c>
      <c r="P31" s="117">
        <f t="shared" si="4"/>
        <v>1</v>
      </c>
      <c r="Q31" s="117">
        <f t="shared" si="3"/>
        <v>37917511115</v>
      </c>
      <c r="R31" s="113">
        <v>37917511115</v>
      </c>
    </row>
    <row r="32" spans="1:20" x14ac:dyDescent="0.2">
      <c r="B32" s="134"/>
      <c r="C32" s="134"/>
      <c r="D32" s="105"/>
      <c r="E32" s="132"/>
      <c r="F32" s="133"/>
      <c r="O32" s="141">
        <v>43513</v>
      </c>
      <c r="P32" s="117">
        <f t="shared" si="4"/>
        <v>3</v>
      </c>
      <c r="Q32" s="117">
        <f t="shared" si="3"/>
        <v>113576923836</v>
      </c>
      <c r="R32" s="113">
        <v>37858974612</v>
      </c>
    </row>
    <row r="33" spans="2:18" x14ac:dyDescent="0.2">
      <c r="B33" s="130"/>
      <c r="C33" s="130"/>
      <c r="D33" s="131"/>
      <c r="E33" s="132"/>
      <c r="F33" s="133"/>
      <c r="J33" s="100">
        <f>+D33-E33</f>
        <v>0</v>
      </c>
      <c r="O33" s="141">
        <v>43514</v>
      </c>
      <c r="P33" s="117">
        <f t="shared" si="4"/>
        <v>1</v>
      </c>
      <c r="Q33" s="117">
        <f t="shared" si="3"/>
        <v>45937911996</v>
      </c>
      <c r="R33" s="113">
        <v>45937911996</v>
      </c>
    </row>
    <row r="34" spans="2:18" x14ac:dyDescent="0.2">
      <c r="B34" s="134"/>
      <c r="C34" s="134"/>
      <c r="D34" s="105"/>
      <c r="E34" s="132"/>
      <c r="F34" s="133"/>
      <c r="J34" s="100">
        <f>+D34-E34</f>
        <v>0</v>
      </c>
      <c r="O34" s="141">
        <v>43515</v>
      </c>
      <c r="P34" s="117">
        <f t="shared" si="4"/>
        <v>1</v>
      </c>
      <c r="Q34" s="117">
        <f t="shared" si="3"/>
        <v>43839494536</v>
      </c>
      <c r="R34" s="113">
        <v>43839494536</v>
      </c>
    </row>
    <row r="35" spans="2:18" x14ac:dyDescent="0.2">
      <c r="B35" s="134"/>
      <c r="C35" s="134"/>
      <c r="D35" s="105"/>
      <c r="E35" s="132"/>
      <c r="F35" s="133"/>
      <c r="J35" s="100">
        <f t="shared" ref="J35:J41" si="5">+D35-E35</f>
        <v>0</v>
      </c>
      <c r="O35" s="141">
        <v>43516</v>
      </c>
      <c r="P35" s="117">
        <f t="shared" si="4"/>
        <v>1</v>
      </c>
      <c r="Q35" s="117">
        <f t="shared" si="3"/>
        <v>43628623953</v>
      </c>
      <c r="R35" s="113">
        <v>43628623953</v>
      </c>
    </row>
    <row r="36" spans="2:18" x14ac:dyDescent="0.2">
      <c r="B36" s="135"/>
      <c r="C36" s="134"/>
      <c r="D36" s="105"/>
      <c r="E36" s="132"/>
      <c r="F36" s="133"/>
      <c r="J36" s="100">
        <f t="shared" si="5"/>
        <v>0</v>
      </c>
      <c r="O36" s="141">
        <v>43517</v>
      </c>
      <c r="P36" s="117">
        <f t="shared" si="4"/>
        <v>1</v>
      </c>
      <c r="Q36" s="117">
        <f t="shared" ref="Q36:Q62" si="6">+R36*P36</f>
        <v>51472891545</v>
      </c>
      <c r="R36" s="113">
        <v>51472891545</v>
      </c>
    </row>
    <row r="37" spans="2:18" x14ac:dyDescent="0.2">
      <c r="B37" s="135"/>
      <c r="C37" s="134"/>
      <c r="D37" s="105"/>
      <c r="E37" s="132"/>
      <c r="F37" s="133"/>
      <c r="J37" s="100">
        <f t="shared" si="5"/>
        <v>0</v>
      </c>
      <c r="O37" s="141">
        <v>43520</v>
      </c>
      <c r="P37" s="117">
        <f t="shared" ref="P37:P62" si="7">+O37-O36</f>
        <v>3</v>
      </c>
      <c r="Q37" s="117">
        <f t="shared" si="6"/>
        <v>154448946078</v>
      </c>
      <c r="R37" s="113">
        <v>51482982026</v>
      </c>
    </row>
    <row r="38" spans="2:18" x14ac:dyDescent="0.2">
      <c r="B38" s="135"/>
      <c r="C38" s="134"/>
      <c r="D38" s="105"/>
      <c r="E38" s="132"/>
      <c r="F38" s="133"/>
      <c r="J38" s="100">
        <f t="shared" si="5"/>
        <v>0</v>
      </c>
      <c r="O38" s="141">
        <v>43521</v>
      </c>
      <c r="P38" s="117">
        <f t="shared" si="7"/>
        <v>1</v>
      </c>
      <c r="Q38" s="117">
        <f t="shared" si="6"/>
        <v>51491491085</v>
      </c>
      <c r="R38" s="113">
        <v>51491491085</v>
      </c>
    </row>
    <row r="39" spans="2:18" x14ac:dyDescent="0.2">
      <c r="B39" s="136"/>
      <c r="C39" s="134"/>
      <c r="D39" s="105"/>
      <c r="E39" s="132"/>
      <c r="F39" s="133"/>
      <c r="J39" s="100">
        <f t="shared" si="5"/>
        <v>0</v>
      </c>
      <c r="O39" s="141">
        <v>43522</v>
      </c>
      <c r="P39" s="117">
        <f t="shared" si="7"/>
        <v>1</v>
      </c>
      <c r="Q39" s="117">
        <f t="shared" si="6"/>
        <v>42198667685</v>
      </c>
      <c r="R39" s="113">
        <v>42198667685</v>
      </c>
    </row>
    <row r="40" spans="2:18" x14ac:dyDescent="0.2">
      <c r="B40" s="134"/>
      <c r="C40" s="134"/>
      <c r="D40" s="105"/>
      <c r="E40" s="132"/>
      <c r="F40" s="133"/>
      <c r="J40" s="100">
        <f t="shared" si="5"/>
        <v>0</v>
      </c>
      <c r="O40" s="141">
        <v>43523</v>
      </c>
      <c r="P40" s="117">
        <f t="shared" si="7"/>
        <v>1</v>
      </c>
      <c r="Q40" s="117">
        <f t="shared" si="6"/>
        <v>62237239001</v>
      </c>
      <c r="R40" s="113">
        <v>62237239001</v>
      </c>
    </row>
    <row r="41" spans="2:18" x14ac:dyDescent="0.2">
      <c r="B41" s="134"/>
      <c r="C41" s="134"/>
      <c r="D41" s="105"/>
      <c r="E41" s="132"/>
      <c r="F41" s="133"/>
      <c r="J41" s="100">
        <f t="shared" si="5"/>
        <v>0</v>
      </c>
      <c r="O41" s="141">
        <v>43524</v>
      </c>
      <c r="P41" s="117">
        <f t="shared" si="7"/>
        <v>1</v>
      </c>
      <c r="Q41" s="117">
        <f t="shared" si="6"/>
        <v>54210628571</v>
      </c>
      <c r="R41" s="113">
        <v>54210628571</v>
      </c>
    </row>
    <row r="42" spans="2:18" x14ac:dyDescent="0.2">
      <c r="B42" s="134"/>
      <c r="C42" s="134"/>
      <c r="D42" s="137"/>
      <c r="E42" s="132"/>
      <c r="F42" s="133"/>
      <c r="O42" s="141">
        <v>43527</v>
      </c>
      <c r="P42" s="117">
        <f t="shared" si="7"/>
        <v>3</v>
      </c>
      <c r="Q42" s="117">
        <f t="shared" si="6"/>
        <v>162410093298</v>
      </c>
      <c r="R42" s="113">
        <v>54136697766</v>
      </c>
    </row>
    <row r="43" spans="2:18" x14ac:dyDescent="0.2">
      <c r="B43" s="134"/>
      <c r="C43" s="134"/>
      <c r="D43" s="105"/>
      <c r="E43" s="132"/>
      <c r="F43" s="133"/>
      <c r="O43" s="141">
        <v>43528</v>
      </c>
      <c r="P43" s="117">
        <f t="shared" si="7"/>
        <v>1</v>
      </c>
      <c r="Q43" s="117">
        <f t="shared" si="6"/>
        <v>44109538508</v>
      </c>
      <c r="R43" s="113">
        <v>44109538508</v>
      </c>
    </row>
    <row r="44" spans="2:18" x14ac:dyDescent="0.2">
      <c r="B44" s="136"/>
      <c r="C44" s="134"/>
      <c r="D44" s="137"/>
      <c r="E44" s="132"/>
      <c r="F44" s="133"/>
      <c r="O44" s="141">
        <v>43529</v>
      </c>
      <c r="P44" s="117">
        <f t="shared" si="7"/>
        <v>1</v>
      </c>
      <c r="Q44" s="117">
        <f t="shared" si="6"/>
        <v>44806699261</v>
      </c>
      <c r="R44" s="113">
        <v>44806699261</v>
      </c>
    </row>
    <row r="45" spans="2:18" x14ac:dyDescent="0.2">
      <c r="B45" s="134"/>
      <c r="C45" s="134"/>
      <c r="D45" s="105"/>
      <c r="E45" s="132"/>
      <c r="F45" s="133"/>
      <c r="O45" s="141">
        <v>43530</v>
      </c>
      <c r="P45" s="117">
        <f t="shared" si="7"/>
        <v>1</v>
      </c>
      <c r="Q45" s="117">
        <f t="shared" si="6"/>
        <v>45193629713</v>
      </c>
      <c r="R45" s="113">
        <v>45193629713</v>
      </c>
    </row>
    <row r="46" spans="2:18" x14ac:dyDescent="0.2">
      <c r="B46" s="134"/>
      <c r="C46" s="134"/>
      <c r="D46" s="105"/>
      <c r="E46" s="132"/>
      <c r="F46" s="133"/>
      <c r="O46" s="141">
        <v>43531</v>
      </c>
      <c r="P46" s="117">
        <f t="shared" si="7"/>
        <v>1</v>
      </c>
      <c r="Q46" s="117">
        <f t="shared" si="6"/>
        <v>52277790709</v>
      </c>
      <c r="R46" s="113">
        <v>52277790709</v>
      </c>
    </row>
    <row r="47" spans="2:18" x14ac:dyDescent="0.2">
      <c r="B47" s="134"/>
      <c r="C47" s="134"/>
      <c r="D47" s="105"/>
      <c r="E47" s="132"/>
      <c r="F47" s="133"/>
      <c r="O47" s="141">
        <v>43534</v>
      </c>
      <c r="P47" s="117">
        <f t="shared" si="7"/>
        <v>3</v>
      </c>
      <c r="Q47" s="117">
        <f t="shared" si="6"/>
        <v>157014740550</v>
      </c>
      <c r="R47" s="113">
        <v>52338246850</v>
      </c>
    </row>
    <row r="48" spans="2:18" x14ac:dyDescent="0.2">
      <c r="B48" s="134"/>
      <c r="C48" s="134"/>
      <c r="D48" s="105"/>
      <c r="E48" s="132"/>
      <c r="F48" s="133"/>
      <c r="O48" s="141">
        <v>43535</v>
      </c>
      <c r="P48" s="117">
        <f t="shared" si="7"/>
        <v>1</v>
      </c>
      <c r="Q48" s="117">
        <f t="shared" si="6"/>
        <v>54610605813</v>
      </c>
      <c r="R48" s="113">
        <v>54610605813</v>
      </c>
    </row>
    <row r="49" spans="2:18" x14ac:dyDescent="0.2">
      <c r="B49" s="134"/>
      <c r="C49" s="134"/>
      <c r="D49" s="105"/>
      <c r="E49" s="132"/>
      <c r="F49" s="133"/>
      <c r="O49" s="141">
        <v>43536</v>
      </c>
      <c r="P49" s="117">
        <f t="shared" si="7"/>
        <v>1</v>
      </c>
      <c r="Q49" s="117">
        <f t="shared" si="6"/>
        <v>48043385822</v>
      </c>
      <c r="R49" s="113">
        <v>48043385822</v>
      </c>
    </row>
    <row r="50" spans="2:18" x14ac:dyDescent="0.2">
      <c r="B50" s="134"/>
      <c r="C50" s="134"/>
      <c r="D50" s="105"/>
      <c r="E50" s="132"/>
      <c r="F50" s="133"/>
      <c r="O50" s="141">
        <v>43537</v>
      </c>
      <c r="P50" s="117">
        <f t="shared" si="7"/>
        <v>1</v>
      </c>
      <c r="Q50" s="117">
        <f t="shared" si="6"/>
        <v>48386506973</v>
      </c>
      <c r="R50" s="113">
        <v>48386506973</v>
      </c>
    </row>
    <row r="51" spans="2:18" x14ac:dyDescent="0.2">
      <c r="B51" s="134"/>
      <c r="C51" s="134"/>
      <c r="D51" s="137"/>
      <c r="E51" s="132"/>
      <c r="F51" s="133"/>
      <c r="O51" s="141">
        <v>43538</v>
      </c>
      <c r="P51" s="117">
        <f t="shared" si="7"/>
        <v>1</v>
      </c>
      <c r="Q51" s="117">
        <f t="shared" si="6"/>
        <v>49203443447</v>
      </c>
      <c r="R51" s="113">
        <v>49203443447</v>
      </c>
    </row>
    <row r="52" spans="2:18" x14ac:dyDescent="0.2">
      <c r="B52" s="130"/>
      <c r="C52" s="134"/>
      <c r="D52" s="131"/>
      <c r="E52" s="132"/>
      <c r="F52" s="133"/>
      <c r="O52" s="140">
        <v>43541</v>
      </c>
      <c r="P52" s="117">
        <f t="shared" si="7"/>
        <v>3</v>
      </c>
      <c r="Q52" s="117">
        <f t="shared" si="6"/>
        <v>167102406975</v>
      </c>
      <c r="R52" s="113">
        <v>55700802325</v>
      </c>
    </row>
    <row r="53" spans="2:18" x14ac:dyDescent="0.2">
      <c r="B53" s="130"/>
      <c r="C53" s="134"/>
      <c r="D53" s="131"/>
      <c r="E53" s="132"/>
      <c r="F53" s="133"/>
      <c r="O53" s="140">
        <v>43542</v>
      </c>
      <c r="P53" s="117">
        <f t="shared" si="7"/>
        <v>1</v>
      </c>
      <c r="Q53" s="117">
        <f t="shared" si="6"/>
        <v>55692111701</v>
      </c>
      <c r="R53" s="113">
        <v>55692111701</v>
      </c>
    </row>
    <row r="54" spans="2:18" x14ac:dyDescent="0.2">
      <c r="B54" s="134"/>
      <c r="C54" s="134"/>
      <c r="D54" s="105"/>
      <c r="E54" s="132"/>
      <c r="F54" s="133"/>
      <c r="O54" s="140">
        <v>43543</v>
      </c>
      <c r="P54" s="117">
        <f t="shared" si="7"/>
        <v>1</v>
      </c>
      <c r="Q54" s="117">
        <f t="shared" si="6"/>
        <v>55941557663</v>
      </c>
      <c r="R54" s="113">
        <v>55941557663</v>
      </c>
    </row>
    <row r="55" spans="2:18" x14ac:dyDescent="0.2">
      <c r="B55" s="134"/>
      <c r="C55" s="134"/>
      <c r="D55" s="105"/>
      <c r="E55" s="132"/>
      <c r="F55" s="133"/>
      <c r="M55" s="94"/>
      <c r="N55" s="94"/>
      <c r="O55" s="142">
        <v>43544</v>
      </c>
      <c r="P55" s="117">
        <f t="shared" si="7"/>
        <v>1</v>
      </c>
      <c r="Q55" s="117">
        <f t="shared" si="6"/>
        <v>56159448150.580002</v>
      </c>
      <c r="R55" s="113">
        <v>56159448150.580002</v>
      </c>
    </row>
    <row r="56" spans="2:18" x14ac:dyDescent="0.2">
      <c r="B56" s="130"/>
      <c r="C56" s="134"/>
      <c r="D56" s="131"/>
      <c r="E56" s="132"/>
      <c r="F56" s="133"/>
      <c r="O56" s="140">
        <v>43545</v>
      </c>
      <c r="P56" s="117">
        <f t="shared" si="7"/>
        <v>1</v>
      </c>
      <c r="Q56" s="117">
        <f t="shared" si="6"/>
        <v>56697964833.580002</v>
      </c>
      <c r="R56" s="113">
        <v>56697964833.580002</v>
      </c>
    </row>
    <row r="57" spans="2:18" x14ac:dyDescent="0.2">
      <c r="B57" s="130"/>
      <c r="C57" s="134"/>
      <c r="D57" s="131"/>
      <c r="E57" s="132"/>
      <c r="F57" s="133"/>
      <c r="O57" s="140">
        <v>43548</v>
      </c>
      <c r="P57" s="117">
        <f t="shared" si="7"/>
        <v>3</v>
      </c>
      <c r="Q57" s="117">
        <f t="shared" si="6"/>
        <v>169604072830.73996</v>
      </c>
      <c r="R57" s="113">
        <v>56534690943.579987</v>
      </c>
    </row>
    <row r="58" spans="2:18" x14ac:dyDescent="0.2">
      <c r="B58" s="130"/>
      <c r="C58" s="134"/>
      <c r="D58" s="131"/>
      <c r="E58" s="132"/>
      <c r="F58" s="133"/>
      <c r="O58" s="140">
        <v>43549</v>
      </c>
      <c r="P58" s="117">
        <f t="shared" si="7"/>
        <v>1</v>
      </c>
      <c r="Q58" s="117">
        <f t="shared" si="6"/>
        <v>57564479118.579987</v>
      </c>
      <c r="R58" s="113">
        <v>57564479118.579987</v>
      </c>
    </row>
    <row r="59" spans="2:18" x14ac:dyDescent="0.2">
      <c r="O59" s="140">
        <v>43550</v>
      </c>
      <c r="P59" s="117">
        <f t="shared" si="7"/>
        <v>1</v>
      </c>
      <c r="Q59" s="117">
        <f t="shared" si="6"/>
        <v>59908341228.579987</v>
      </c>
      <c r="R59" s="113">
        <v>59908341228.579987</v>
      </c>
    </row>
    <row r="60" spans="2:18" x14ac:dyDescent="0.2">
      <c r="O60" s="140">
        <v>43551</v>
      </c>
      <c r="P60" s="117">
        <f t="shared" si="7"/>
        <v>1</v>
      </c>
      <c r="Q60" s="117">
        <f t="shared" si="6"/>
        <v>48978784545.579987</v>
      </c>
      <c r="R60" s="113">
        <v>48978784545.579987</v>
      </c>
    </row>
    <row r="61" spans="2:18" x14ac:dyDescent="0.2">
      <c r="O61" s="140">
        <v>43552</v>
      </c>
      <c r="P61" s="117">
        <f t="shared" si="7"/>
        <v>1</v>
      </c>
      <c r="Q61" s="117">
        <f t="shared" si="6"/>
        <v>53985488854.899986</v>
      </c>
      <c r="R61" s="113">
        <v>53985488854.899986</v>
      </c>
    </row>
    <row r="62" spans="2:18" x14ac:dyDescent="0.2">
      <c r="O62" s="140">
        <v>43555</v>
      </c>
      <c r="P62" s="117">
        <f t="shared" si="7"/>
        <v>3</v>
      </c>
      <c r="Q62" s="117">
        <f t="shared" si="6"/>
        <v>131783192125.73996</v>
      </c>
      <c r="R62" s="113">
        <v>43927730708.579987</v>
      </c>
    </row>
    <row r="69" spans="13:18" x14ac:dyDescent="0.2">
      <c r="M69" s="94" t="s">
        <v>303</v>
      </c>
      <c r="N69" s="94"/>
      <c r="O69" s="143"/>
      <c r="P69" s="93"/>
      <c r="Q69" s="93">
        <f>SUM(Q3:Q68)/SUM(P3:P68)</f>
        <v>42802146378.021286</v>
      </c>
      <c r="R69" s="124">
        <f>AVERAGE(R3:R68)</f>
        <v>43227233262.761154</v>
      </c>
    </row>
  </sheetData>
  <mergeCells count="3">
    <mergeCell ref="A11:A13"/>
    <mergeCell ref="A14:A18"/>
    <mergeCell ref="A19:A21"/>
  </mergeCells>
  <conditionalFormatting sqref="D25:F26">
    <cfRule type="expression" dxfId="9" priority="15">
      <formula>#REF!=1</formula>
    </cfRule>
  </conditionalFormatting>
  <conditionalFormatting sqref="D42">
    <cfRule type="expression" dxfId="8" priority="9">
      <formula>#REF!=1</formula>
    </cfRule>
  </conditionalFormatting>
  <conditionalFormatting sqref="D44">
    <cfRule type="expression" dxfId="7" priority="8">
      <formula>#REF!=1</formula>
    </cfRule>
  </conditionalFormatting>
  <conditionalFormatting sqref="D51">
    <cfRule type="expression" dxfId="6" priority="7">
      <formula>#REF!=1</formula>
    </cfRule>
  </conditionalFormatting>
  <conditionalFormatting sqref="B29:D41 B43:D43 B42:C42 B45:D50 B44:C44 B52:D56 B51:C51">
    <cfRule type="expression" dxfId="5" priority="6" stopIfTrue="1">
      <formula>#REF!=1</formula>
    </cfRule>
  </conditionalFormatting>
  <conditionalFormatting sqref="D42">
    <cfRule type="expression" dxfId="4" priority="5">
      <formula>#REF!=1</formula>
    </cfRule>
  </conditionalFormatting>
  <conditionalFormatting sqref="D44">
    <cfRule type="expression" dxfId="3" priority="4">
      <formula>#REF!=1</formula>
    </cfRule>
  </conditionalFormatting>
  <conditionalFormatting sqref="D51">
    <cfRule type="expression" dxfId="2" priority="3">
      <formula>#REF!=1</formula>
    </cfRule>
  </conditionalFormatting>
  <conditionalFormatting sqref="B29:D41 B43:D43 B42:C42 B45:D50 B44:C44 B52:D56 B51:C51">
    <cfRule type="expression" dxfId="1" priority="2" stopIfTrue="1">
      <formula>#REF!=1</formula>
    </cfRule>
  </conditionalFormatting>
  <conditionalFormatting sqref="B29:D58">
    <cfRule type="expression" dxfId="0" priority="1">
      <formula>#REF!=1</formula>
    </cfRule>
  </conditionalFormatting>
  <pageMargins left="0.43307086614173229" right="0.35433070866141736"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D38" sqref="D38"/>
    </sheetView>
  </sheetViews>
  <sheetFormatPr defaultRowHeight="15" x14ac:dyDescent="0.25"/>
  <cols>
    <col min="2" max="2" width="41.85546875" customWidth="1"/>
    <col min="3" max="3" width="41" customWidth="1"/>
  </cols>
  <sheetData>
    <row r="1" spans="1:3" x14ac:dyDescent="0.25">
      <c r="A1" s="5" t="s">
        <v>21</v>
      </c>
      <c r="B1" s="6" t="s">
        <v>46</v>
      </c>
      <c r="C1" s="7" t="s">
        <v>22</v>
      </c>
    </row>
    <row r="2" spans="1:3" x14ac:dyDescent="0.25">
      <c r="A2" s="2">
        <v>1</v>
      </c>
      <c r="B2" s="8" t="s">
        <v>51</v>
      </c>
      <c r="C2" s="1" t="s">
        <v>52</v>
      </c>
    </row>
    <row r="3" spans="1:3" x14ac:dyDescent="0.25">
      <c r="A3" s="2">
        <v>2</v>
      </c>
      <c r="B3" s="8" t="s">
        <v>47</v>
      </c>
      <c r="C3" s="4" t="s">
        <v>48</v>
      </c>
    </row>
    <row r="4" spans="1:3" x14ac:dyDescent="0.25">
      <c r="A4" s="2">
        <v>3</v>
      </c>
      <c r="B4" s="8" t="s">
        <v>49</v>
      </c>
      <c r="C4" s="4" t="s">
        <v>50</v>
      </c>
    </row>
  </sheetData>
  <pageMargins left="0.7" right="0.7" top="0.75" bottom="0.75" header="0.3" footer="0.3"/>
  <pageSetup paperSize="9" scale="90"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y5coReLsBwSuKznmIVavJBpe0J8=</DigestValue>
    </Reference>
    <Reference URI="#idOfficeObject" Type="http://www.w3.org/2000/09/xmldsig#Object">
      <DigestMethod Algorithm="http://www.w3.org/2000/09/xmldsig#sha1"/>
      <DigestValue>G3MnDgWhQX8Tx3+3dpx0MCPD4EA=</DigestValue>
    </Reference>
  </SignedInfo>
  <SignatureValue>
    EF9qgJWp05lujwbXO6XX9UC01ElNJlC861mFmG3/GBWjQztCk/4ZpDMYFRXA10CcuENvMTsX
    hkXqvBz1kKxtyY5Ab6VMilpre4LZwLFegy33xrMvw7plWaQ87ovkN2THmomXZS6urv/6sT4U
    gCrhCYEQrGFJRUhElgEU13DPYJU=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dY+DyKuxdOO6ooRIH+ClGOhacvQ=</DigestValue>
      </Reference>
      <Reference URI="/xl/calcChain.xml?ContentType=application/vnd.openxmlformats-officedocument.spreadsheetml.calcChain+xml">
        <DigestMethod Algorithm="http://www.w3.org/2000/09/xmldsig#sha1"/>
        <DigestValue>TzCama7yhvFxM4rUCGMmqqxAIfM=</DigestValue>
      </Reference>
      <Reference URI="/xl/printerSettings/printerSettings1.bin?ContentType=application/vnd.openxmlformats-officedocument.spreadsheetml.printerSettings">
        <DigestMethod Algorithm="http://www.w3.org/2000/09/xmldsig#sha1"/>
        <DigestValue>HOaLvpw6ZqSZSV/Sqdr3CWCBGmU=</DigestValue>
      </Reference>
      <Reference URI="/xl/printerSettings/printerSettings2.bin?ContentType=application/vnd.openxmlformats-officedocument.spreadsheetml.printerSettings">
        <DigestMethod Algorithm="http://www.w3.org/2000/09/xmldsig#sha1"/>
        <DigestValue>+jpaAO1Fo2S7l211gderjhlvFTI=</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AZ6a2pG1WK3/yrTdj6SEvp+kjXQ=</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6.bin?ContentType=application/vnd.openxmlformats-officedocument.spreadsheetml.printerSettings">
        <DigestMethod Algorithm="http://www.w3.org/2000/09/xmldsig#sha1"/>
        <DigestValue>q+gx6L6ankMCf0kdsBbuytuYM5g=</DigestValue>
      </Reference>
      <Reference URI="/xl/sharedStrings.xml?ContentType=application/vnd.openxmlformats-officedocument.spreadsheetml.sharedStrings+xml">
        <DigestMethod Algorithm="http://www.w3.org/2000/09/xmldsig#sha1"/>
        <DigestValue>ux+wUosv59NGlwrm0c4VnXqpu3o=</DigestValue>
      </Reference>
      <Reference URI="/xl/styles.xml?ContentType=application/vnd.openxmlformats-officedocument.spreadsheetml.styles+xml">
        <DigestMethod Algorithm="http://www.w3.org/2000/09/xmldsig#sha1"/>
        <DigestValue>7x2G5MTSP3pu3/dY9mqJG1VZGjc=</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O2MhZGmfdy5cmYxGJWoOZkr/SSs=</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OpX+SVpqT8z1ynyp3ko3Ad1JZwI=</DigestValue>
      </Reference>
      <Reference URI="/xl/worksheets/sheet2.xml?ContentType=application/vnd.openxmlformats-officedocument.spreadsheetml.worksheet+xml">
        <DigestMethod Algorithm="http://www.w3.org/2000/09/xmldsig#sha1"/>
        <DigestValue>knlClv2IccbeHIGmCWZVlawmkHw=</DigestValue>
      </Reference>
      <Reference URI="/xl/worksheets/sheet3.xml?ContentType=application/vnd.openxmlformats-officedocument.spreadsheetml.worksheet+xml">
        <DigestMethod Algorithm="http://www.w3.org/2000/09/xmldsig#sha1"/>
        <DigestValue>LnRX5KYfkYkwTAJFjvBJc37RerI=</DigestValue>
      </Reference>
      <Reference URI="/xl/worksheets/sheet4.xml?ContentType=application/vnd.openxmlformats-officedocument.spreadsheetml.worksheet+xml">
        <DigestMethod Algorithm="http://www.w3.org/2000/09/xmldsig#sha1"/>
        <DigestValue>Zw3wPSdl1ZVmtywMu0su2ETCKhs=</DigestValue>
      </Reference>
      <Reference URI="/xl/worksheets/sheet5.xml?ContentType=application/vnd.openxmlformats-officedocument.spreadsheetml.worksheet+xml">
        <DigestMethod Algorithm="http://www.w3.org/2000/09/xmldsig#sha1"/>
        <DigestValue>Z/wIKGLDt1Bcms5LSQlM57P9sSc=</DigestValue>
      </Reference>
      <Reference URI="/xl/worksheets/sheet6.xml?ContentType=application/vnd.openxmlformats-officedocument.spreadsheetml.worksheet+xml">
        <DigestMethod Algorithm="http://www.w3.org/2000/09/xmldsig#sha1"/>
        <DigestValue>GKxH/x3PFMIC8606RpIlpHqx6U0=</DigestValue>
      </Reference>
    </Manifest>
    <SignatureProperties>
      <SignatureProperty Id="idSignatureTime" Target="#idPackageSignature">
        <mdssi:SignatureTime>
          <mdssi:Format>YYYY-MM-DDThh:mm:ssTZD</mdssi:Format>
          <mdssi:Value>2019-04-16T10:24:54Z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 </vt:lpstr>
      <vt:lpstr>BCDanhMucDauTu_06029</vt:lpstr>
      <vt:lpstr>Khac_06030 </vt:lpstr>
      <vt:lpstr>PhanHoiNHGS_06276</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hongvm1</cp:lastModifiedBy>
  <cp:lastPrinted>2018-04-03T11:04:16Z</cp:lastPrinted>
  <dcterms:created xsi:type="dcterms:W3CDTF">2013-07-15T10:49:12Z</dcterms:created>
  <dcterms:modified xsi:type="dcterms:W3CDTF">2019-04-16T10:18:36Z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